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9 сентябрь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E38" i="1" l="1"/>
  <c r="E20" i="3"/>
  <c r="D20" i="3"/>
  <c r="C20" i="3"/>
  <c r="B20" i="3"/>
  <c r="E19" i="3"/>
  <c r="D19" i="3"/>
  <c r="C19" i="3"/>
  <c r="B19" i="3"/>
  <c r="E13" i="3"/>
  <c r="D13" i="3"/>
  <c r="C13" i="3"/>
  <c r="B13" i="3"/>
  <c r="E12" i="3"/>
  <c r="D12" i="3"/>
  <c r="C12" i="3"/>
  <c r="B12" i="3"/>
  <c r="E11" i="3"/>
  <c r="D11" i="3"/>
  <c r="C11" i="3"/>
  <c r="B11" i="3"/>
  <c r="E20" i="1"/>
  <c r="D20" i="1"/>
  <c r="C20" i="1"/>
  <c r="B20" i="1"/>
  <c r="E19" i="1"/>
  <c r="D19" i="1"/>
  <c r="C19" i="1"/>
  <c r="B19" i="1"/>
  <c r="E13" i="1"/>
  <c r="D13" i="1"/>
  <c r="C13" i="1"/>
  <c r="B13" i="1"/>
  <c r="E12" i="1"/>
  <c r="D12" i="1"/>
  <c r="C12" i="1"/>
  <c r="B12" i="1"/>
  <c r="E11" i="1"/>
  <c r="D11" i="1"/>
  <c r="C11" i="1"/>
  <c r="B11" i="1"/>
  <c r="B37" i="1"/>
  <c r="B36" i="1"/>
  <c r="B35" i="1"/>
  <c r="B34" i="1"/>
  <c r="E33" i="1"/>
  <c r="D33" i="1"/>
  <c r="C33" i="1"/>
  <c r="B33" i="1"/>
  <c r="D38" i="1" l="1"/>
  <c r="B38" i="1" l="1"/>
  <c r="B34" i="3" l="1"/>
  <c r="B35" i="3" l="1"/>
  <c r="B37" i="3"/>
  <c r="B36" i="3"/>
  <c r="C38" i="1" l="1"/>
  <c r="E38" i="3"/>
  <c r="D38" i="3"/>
  <c r="C38" i="3"/>
  <c r="B38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<sst xmlns="http://schemas.openxmlformats.org/spreadsheetml/2006/main" count="69" uniqueCount="25">
  <si>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</si>
  <si>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</si>
  <si>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</si>
  <si>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</si>
  <si>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</si>
  <si>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</si>
  <si>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</si>
  <si>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</si>
  <si>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</si>
  <si>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</si>
  <si>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</si>
  <si>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</si>
  <si>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</si>
  <si>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</si>
  <si>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</si>
  <si>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</si>
  <si>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</si>
  <si>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</si>
  <si>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Услуги ОАО "СО ЕЭС"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</si>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</sst>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2" fontId="5" fillId="0" borderId="0" xfId="0" applyNumberFormat="1" applyFont="1"/>
    <xf numFmtId="4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/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3" fillId="2" borderId="10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9%20&#1089;&#1077;&#1085;&#1090;&#1103;&#1073;&#1088;&#1100;%202017/&#1056;&#1040;&#1057;&#1063;&#1045;&#1058;%20&#1062;&#1045;&#1053;%20&#1057;&#1077;&#1085;&#1090;&#1103;&#1073;&#1088;&#110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9%20&#1089;&#1077;&#1085;&#1090;&#1103;&#1073;&#1088;&#1100;%202017/20171010_SAMARAEN_PSAMARAE_092017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3.01</v>
          </cell>
        </row>
        <row r="14">
          <cell r="B14">
            <v>1.0720000000000001</v>
          </cell>
        </row>
        <row r="15">
          <cell r="B15">
            <v>0.33100000000000002</v>
          </cell>
        </row>
        <row r="16">
          <cell r="B16">
            <v>1.609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1036,04</v>
          </cell>
        </row>
        <row r="12">
          <cell r="B12" t="str">
            <v>2339,68</v>
          </cell>
        </row>
        <row r="13">
          <cell r="B13" t="str">
            <v>5353,79</v>
          </cell>
        </row>
        <row r="15">
          <cell r="B15" t="str">
            <v>1036,04</v>
          </cell>
        </row>
        <row r="16">
          <cell r="B16" t="str">
            <v>3672,3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38"/>
  <sheetViews>
    <sheetView tabSelected="1" zoomScale="80" zoomScaleNormal="80" workbookViewId="0">
      <selection activeCell="C4" sqref="C4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30">
        <v>42979</v>
      </c>
      <c r="E4" s="9"/>
      <c r="F4" s="9"/>
      <c r="G4" s="9"/>
      <c r="H4" s="9"/>
      <c r="I4" s="9"/>
    </row>
    <row r="5" spans="1:9" ht="15.75" x14ac:dyDescent="0.25">
      <c r="A5" s="14" t="s">
        <v>22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[2]Лист1!$B$11+ROUND([2]Лист1!$B$11*0.087*1.18,2)+B$38</f>
        <v>2233.35</v>
      </c>
      <c r="C11" s="24">
        <f>[2]Лист1!$B$11+ROUND([2]Лист1!$B$11*0.087*1.18,2)+C$38</f>
        <v>2813.18</v>
      </c>
      <c r="D11" s="24">
        <f>[2]Лист1!$B$11+ROUND([2]Лист1!$B$11*0.087*1.18,2)+D$38</f>
        <v>3643.46</v>
      </c>
      <c r="E11" s="24">
        <f>[2]Лист1!$B$11+ROUND([2]Лист1!$B$11*0.087*1.18,2)+E$38</f>
        <v>4699.76</v>
      </c>
      <c r="F11" s="11"/>
      <c r="G11" s="11"/>
      <c r="H11" s="25"/>
      <c r="I11" s="11"/>
    </row>
    <row r="12" spans="1:9" ht="15.75" x14ac:dyDescent="0.25">
      <c r="A12" s="13" t="s">
        <v>9</v>
      </c>
      <c r="B12" s="24">
        <f>[2]Лист1!$B$12+ROUND([2]Лист1!$B$12*0.087*1.18,2)+B$38</f>
        <v>3670.8199999999997</v>
      </c>
      <c r="C12" s="24">
        <f>[2]Лист1!$B$12+ROUND([2]Лист1!$B$12*0.087*1.18,2)+C$38</f>
        <v>4250.6499999999996</v>
      </c>
      <c r="D12" s="24">
        <f>[2]Лист1!$B$12+ROUND([2]Лист1!$B$12*0.087*1.18,2)+D$38</f>
        <v>5080.93</v>
      </c>
      <c r="E12" s="24">
        <f>[2]Лист1!$B$12+ROUND([2]Лист1!$B$12*0.087*1.18,2)+E$38</f>
        <v>6137.23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[2]Лист1!$B$13+ROUND([2]Лист1!$B$13*0.087*1.18,2)+B$38</f>
        <v>6994.36</v>
      </c>
      <c r="C13" s="24">
        <f>[2]Лист1!$B$13+ROUND([2]Лист1!$B$13*0.087*1.18,2)+C$38</f>
        <v>7574.19</v>
      </c>
      <c r="D13" s="24">
        <f>[2]Лист1!$B$13+ROUND([2]Лист1!$B$13*0.087*1.18,2)+D$38</f>
        <v>8404.4700000000012</v>
      </c>
      <c r="E13" s="24">
        <f>[2]Лист1!$B$13+ROUND([2]Лист1!$B$13*0.087*1.18,2)+E$38</f>
        <v>9460.77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3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[2]Лист1!$B$15+ROUND([2]Лист1!$B$15*0.087*1.18,2)+B$38</f>
        <v>2233.35</v>
      </c>
      <c r="C19" s="24">
        <f>[2]Лист1!$B$15+ROUND([2]Лист1!$B$15*0.087*1.18,2)+C$38</f>
        <v>2813.18</v>
      </c>
      <c r="D19" s="24">
        <f>[2]Лист1!$B$15+ROUND([2]Лист1!$B$15*0.087*1.18,2)+D$38</f>
        <v>3643.46</v>
      </c>
      <c r="E19" s="24">
        <f>[2]Лист1!$B$15+ROUND([2]Лист1!$B$15*0.087*1.18,2)+E$38</f>
        <v>4699.76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[2]Лист1!$B$16+ROUND([2]Лист1!$B$16*0.087*1.18,2)+B$38</f>
        <v>5140.25</v>
      </c>
      <c r="C20" s="24">
        <f>[2]Лист1!$B$16+ROUND([2]Лист1!$B$16*0.087*1.18,2)+C$38</f>
        <v>5720.08</v>
      </c>
      <c r="D20" s="24">
        <f>[2]Лист1!$B$16+ROUND([2]Лист1!$B$16*0.087*1.18,2)+D$38</f>
        <v>6550.3600000000006</v>
      </c>
      <c r="E20" s="24">
        <f>[2]Лист1!$B$16+ROUND([2]Лист1!$B$16*0.087*1.18,2)+E$38</f>
        <v>7606.66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0"/>
      <c r="B23" s="20"/>
      <c r="C23" s="20"/>
      <c r="D23" s="20"/>
      <c r="E23" s="20"/>
    </row>
    <row r="24" spans="1:9" ht="15.75" x14ac:dyDescent="0.25">
      <c r="A24" s="22" t="s">
        <v>20</v>
      </c>
      <c r="B24" s="20"/>
      <c r="C24" s="20"/>
      <c r="D24" s="20"/>
      <c r="E24" s="20"/>
    </row>
    <row r="26" spans="1:9" ht="15.75" customHeight="1" x14ac:dyDescent="0.2">
      <c r="A26" s="41" t="s">
        <v>24</v>
      </c>
      <c r="B26" s="42"/>
      <c r="C26" s="42"/>
      <c r="D26" s="42"/>
      <c r="E26" s="42"/>
    </row>
    <row r="27" spans="1:9" ht="12.75" customHeight="1" x14ac:dyDescent="0.2">
      <c r="A27" s="42"/>
      <c r="B27" s="42"/>
      <c r="C27" s="42"/>
      <c r="D27" s="42"/>
      <c r="E27" s="42"/>
    </row>
    <row r="28" spans="1:9" ht="15.75" customHeight="1" x14ac:dyDescent="0.2">
      <c r="A28" s="42"/>
      <c r="B28" s="42"/>
      <c r="C28" s="42"/>
      <c r="D28" s="42"/>
      <c r="E28" s="42"/>
    </row>
    <row r="29" spans="1:9" ht="16.5" customHeight="1" x14ac:dyDescent="0.2">
      <c r="A29" s="42"/>
      <c r="B29" s="42"/>
      <c r="C29" s="42"/>
      <c r="D29" s="42"/>
      <c r="E29" s="42"/>
    </row>
    <row r="30" spans="1:9" ht="12" customHeight="1" x14ac:dyDescent="0.2">
      <c r="A30" s="21"/>
      <c r="B30" s="21"/>
      <c r="C30" s="21"/>
      <c r="D30" s="21"/>
      <c r="E30" s="21"/>
    </row>
    <row r="31" spans="1:9" ht="15.75" thickBot="1" x14ac:dyDescent="0.3">
      <c r="A31" s="1" t="s">
        <v>19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6">
        <f>[1]услуги!$B$5</f>
        <v>1087.94</v>
      </c>
      <c r="C33" s="27">
        <f>[1]услуги!$C$5</f>
        <v>1667.77</v>
      </c>
      <c r="D33" s="27">
        <f>[1]услуги!$D$5</f>
        <v>2498.0500000000002</v>
      </c>
      <c r="E33" s="28">
        <f>[1]услуги!$E$5</f>
        <v>3554.35</v>
      </c>
    </row>
    <row r="34" spans="1:5" ht="150" x14ac:dyDescent="0.25">
      <c r="A34" s="15" t="s">
        <v>21</v>
      </c>
      <c r="B34" s="36">
        <f>[1]услуги!$B$13</f>
        <v>3.01</v>
      </c>
      <c r="C34" s="37"/>
      <c r="D34" s="37"/>
      <c r="E34" s="38"/>
    </row>
    <row r="35" spans="1:5" ht="30" x14ac:dyDescent="0.25">
      <c r="A35" s="15" t="s">
        <v>16</v>
      </c>
      <c r="B35" s="32">
        <f>[1]услуги!$B$14</f>
        <v>1.0720000000000001</v>
      </c>
      <c r="C35" s="33"/>
      <c r="D35" s="33"/>
      <c r="E35" s="34"/>
    </row>
    <row r="36" spans="1:5" ht="75" x14ac:dyDescent="0.25">
      <c r="A36" s="15" t="s">
        <v>17</v>
      </c>
      <c r="B36" s="32">
        <f>[1]услуги!$B$15</f>
        <v>0.33100000000000002</v>
      </c>
      <c r="C36" s="33"/>
      <c r="D36" s="33"/>
      <c r="E36" s="34"/>
    </row>
    <row r="37" spans="1:5" ht="30.75" thickBot="1" x14ac:dyDescent="0.3">
      <c r="A37" s="16" t="s">
        <v>18</v>
      </c>
      <c r="B37" s="32">
        <f>[1]услуги!$B$16</f>
        <v>1.609</v>
      </c>
      <c r="C37" s="33"/>
      <c r="D37" s="33"/>
      <c r="E37" s="34"/>
    </row>
    <row r="38" spans="1:5" ht="15" thickBot="1" x14ac:dyDescent="0.25">
      <c r="A38" s="8" t="s">
        <v>15</v>
      </c>
      <c r="B38" s="17">
        <f>B33+B34</f>
        <v>1090.95</v>
      </c>
      <c r="C38" s="17">
        <f>C33+B34</f>
        <v>1670.78</v>
      </c>
      <c r="D38" s="17">
        <f>D33+B34</f>
        <v>2501.0600000000004</v>
      </c>
      <c r="E38" s="18">
        <f>E33+B34</f>
        <v>3557.36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38"/>
  <sheetViews>
    <sheetView topLeftCell="A25" zoomScale="80" zoomScaleNormal="80" workbookViewId="0">
      <selection activeCell="A26" sqref="A26:E29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30">
        <v>42979</v>
      </c>
      <c r="E4" s="9"/>
      <c r="F4" s="9"/>
      <c r="G4" s="9"/>
      <c r="H4" s="9"/>
      <c r="I4" s="9"/>
    </row>
    <row r="5" spans="1:9" ht="15.75" x14ac:dyDescent="0.25">
      <c r="A5" s="14" t="s">
        <v>23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29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29" t="s">
        <v>4</v>
      </c>
      <c r="C10" s="29" t="s">
        <v>5</v>
      </c>
      <c r="D10" s="29" t="s">
        <v>6</v>
      </c>
      <c r="E10" s="29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4">
        <f>[2]Лист1!$B$11+ROUND([2]Лист1!$B$11*0.087*1.18,2)+B$38</f>
        <v>1145.4099999999999</v>
      </c>
      <c r="C11" s="24">
        <f>[2]Лист1!$B$11+ROUND([2]Лист1!$B$11*0.087*1.18,2)+C$38</f>
        <v>1145.4099999999999</v>
      </c>
      <c r="D11" s="24">
        <f>[2]Лист1!$B$11+ROUND([2]Лист1!$B$11*0.087*1.18,2)+D$38</f>
        <v>1145.4099999999999</v>
      </c>
      <c r="E11" s="24">
        <f>[2]Лист1!$B$11+ROUND([2]Лист1!$B$11*0.087*1.18,2)+E$38</f>
        <v>1145.4099999999999</v>
      </c>
      <c r="F11" s="11"/>
      <c r="G11" s="11"/>
      <c r="H11" s="11"/>
      <c r="I11" s="11"/>
    </row>
    <row r="12" spans="1:9" ht="15.75" x14ac:dyDescent="0.25">
      <c r="A12" s="13" t="s">
        <v>9</v>
      </c>
      <c r="B12" s="24">
        <f>[2]Лист1!$B$12+ROUND([2]Лист1!$B$12*0.087*1.18,2)+B$38</f>
        <v>2582.88</v>
      </c>
      <c r="C12" s="24">
        <f>[2]Лист1!$B$12+ROUND([2]Лист1!$B$12*0.087*1.18,2)+C$38</f>
        <v>2582.88</v>
      </c>
      <c r="D12" s="24">
        <f>[2]Лист1!$B$12+ROUND([2]Лист1!$B$12*0.087*1.18,2)+D$38</f>
        <v>2582.88</v>
      </c>
      <c r="E12" s="24">
        <f>[2]Лист1!$B$12+ROUND([2]Лист1!$B$12*0.087*1.18,2)+E$38</f>
        <v>2582.88</v>
      </c>
      <c r="F12" s="11"/>
      <c r="G12" s="11"/>
      <c r="H12" s="11"/>
      <c r="I12" s="11"/>
    </row>
    <row r="13" spans="1:9" ht="15.75" x14ac:dyDescent="0.25">
      <c r="A13" s="13" t="s">
        <v>10</v>
      </c>
      <c r="B13" s="24">
        <f>[2]Лист1!$B$13+ROUND([2]Лист1!$B$13*0.087*1.18,2)+B$38</f>
        <v>5906.42</v>
      </c>
      <c r="C13" s="24">
        <f>[2]Лист1!$B$13+ROUND([2]Лист1!$B$13*0.087*1.18,2)+C$38</f>
        <v>5906.42</v>
      </c>
      <c r="D13" s="24">
        <f>[2]Лист1!$B$13+ROUND([2]Лист1!$B$13*0.087*1.18,2)+D$38</f>
        <v>5906.42</v>
      </c>
      <c r="E13" s="24">
        <f>[2]Лист1!$B$13+ROUND([2]Лист1!$B$13*0.087*1.18,2)+E$38</f>
        <v>5906.42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29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29" t="s">
        <v>4</v>
      </c>
      <c r="C18" s="29" t="s">
        <v>5</v>
      </c>
      <c r="D18" s="29" t="s">
        <v>6</v>
      </c>
      <c r="E18" s="29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4">
        <f>[2]Лист1!$B$15+ROUND([2]Лист1!$B$15*0.087*1.18,2)+B$38</f>
        <v>1145.4099999999999</v>
      </c>
      <c r="C19" s="24">
        <f>[2]Лист1!$B$15+ROUND([2]Лист1!$B$15*0.087*1.18,2)+C$38</f>
        <v>1145.4099999999999</v>
      </c>
      <c r="D19" s="24">
        <f>[2]Лист1!$B$15+ROUND([2]Лист1!$B$15*0.087*1.18,2)+D$38</f>
        <v>1145.4099999999999</v>
      </c>
      <c r="E19" s="24">
        <f>[2]Лист1!$B$15+ROUND([2]Лист1!$B$15*0.087*1.18,2)+E$38</f>
        <v>1145.4099999999999</v>
      </c>
      <c r="F19" s="11"/>
      <c r="G19" s="11"/>
      <c r="H19" s="11"/>
      <c r="I19" s="11"/>
    </row>
    <row r="20" spans="1:9" ht="15.75" x14ac:dyDescent="0.25">
      <c r="A20" s="13" t="s">
        <v>12</v>
      </c>
      <c r="B20" s="24">
        <f>[2]Лист1!$B$16+ROUND([2]Лист1!$B$16*0.087*1.18,2)+B$38</f>
        <v>4052.3100000000004</v>
      </c>
      <c r="C20" s="24">
        <f>[2]Лист1!$B$16+ROUND([2]Лист1!$B$16*0.087*1.18,2)+C$38</f>
        <v>4052.3100000000004</v>
      </c>
      <c r="D20" s="24">
        <f>[2]Лист1!$B$16+ROUND([2]Лист1!$B$16*0.087*1.18,2)+D$38</f>
        <v>4052.3100000000004</v>
      </c>
      <c r="E20" s="24">
        <f>[2]Лист1!$B$16+ROUND([2]Лист1!$B$16*0.087*1.18,2)+E$38</f>
        <v>4052.3100000000004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0"/>
      <c r="B23" s="20"/>
      <c r="C23" s="20"/>
      <c r="D23" s="20"/>
      <c r="E23" s="20"/>
      <c r="F23" s="11"/>
      <c r="G23" s="11"/>
      <c r="H23" s="11"/>
      <c r="I23" s="11"/>
    </row>
    <row r="24" spans="1:9" ht="15.75" x14ac:dyDescent="0.25">
      <c r="A24" s="22" t="s">
        <v>20</v>
      </c>
      <c r="B24" s="20"/>
      <c r="C24" s="20"/>
      <c r="D24" s="20"/>
      <c r="E24" s="20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1" t="s">
        <v>24</v>
      </c>
      <c r="B26" s="42"/>
      <c r="C26" s="42"/>
      <c r="D26" s="42"/>
      <c r="E26" s="42"/>
      <c r="F26" s="11"/>
      <c r="G26" s="11"/>
      <c r="H26" s="11"/>
      <c r="I26" s="11"/>
    </row>
    <row r="27" spans="1:9" ht="15.75" x14ac:dyDescent="0.25">
      <c r="A27" s="42"/>
      <c r="B27" s="42"/>
      <c r="C27" s="42"/>
      <c r="D27" s="42"/>
      <c r="E27" s="42"/>
      <c r="F27" s="11"/>
      <c r="G27" s="11"/>
      <c r="H27" s="11"/>
      <c r="I27" s="11"/>
    </row>
    <row r="28" spans="1:9" ht="15.75" x14ac:dyDescent="0.25">
      <c r="A28" s="42"/>
      <c r="B28" s="42"/>
      <c r="C28" s="42"/>
      <c r="D28" s="42"/>
      <c r="E28" s="42"/>
      <c r="F28" s="11"/>
      <c r="G28" s="11"/>
      <c r="H28" s="11"/>
      <c r="I28" s="11"/>
    </row>
    <row r="29" spans="1:9" ht="15.75" x14ac:dyDescent="0.25">
      <c r="A29" s="42"/>
      <c r="B29" s="42"/>
      <c r="C29" s="42"/>
      <c r="D29" s="42"/>
      <c r="E29" s="42"/>
      <c r="F29" s="11"/>
      <c r="G29" s="11"/>
      <c r="H29" s="11"/>
      <c r="I29" s="11"/>
    </row>
    <row r="30" spans="1:9" ht="15.75" x14ac:dyDescent="0.25">
      <c r="A30" s="23"/>
      <c r="B30" s="23"/>
      <c r="C30" s="23"/>
      <c r="D30" s="23"/>
      <c r="E30" s="23"/>
      <c r="F30" s="11"/>
      <c r="G30" s="11"/>
      <c r="H30" s="11"/>
      <c r="I30" s="11"/>
    </row>
    <row r="31" spans="1:9" ht="15" x14ac:dyDescent="0.2">
      <c r="A31" s="21"/>
      <c r="B31" s="21"/>
      <c r="C31" s="21"/>
      <c r="D31" s="21"/>
      <c r="E31" s="21"/>
    </row>
    <row r="32" spans="1:9" ht="15.75" thickBot="1" x14ac:dyDescent="0.3">
      <c r="A32" s="1" t="s">
        <v>19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5" t="s">
        <v>21</v>
      </c>
      <c r="B34" s="43">
        <f>'через сети'!B34:E34</f>
        <v>3.01</v>
      </c>
      <c r="C34" s="44"/>
      <c r="D34" s="44"/>
      <c r="E34" s="45"/>
    </row>
    <row r="35" spans="1:5" ht="30" x14ac:dyDescent="0.25">
      <c r="A35" s="15" t="s">
        <v>16</v>
      </c>
      <c r="B35" s="43">
        <f>'через сети'!B35:E35</f>
        <v>1.0720000000000001</v>
      </c>
      <c r="C35" s="44"/>
      <c r="D35" s="44"/>
      <c r="E35" s="45"/>
    </row>
    <row r="36" spans="1:5" ht="75" x14ac:dyDescent="0.25">
      <c r="A36" s="15" t="s">
        <v>17</v>
      </c>
      <c r="B36" s="43">
        <f>'через сети'!B36:E36</f>
        <v>0.33100000000000002</v>
      </c>
      <c r="C36" s="44"/>
      <c r="D36" s="44"/>
      <c r="E36" s="45"/>
    </row>
    <row r="37" spans="1:5" ht="30.75" thickBot="1" x14ac:dyDescent="0.3">
      <c r="A37" s="16" t="s">
        <v>18</v>
      </c>
      <c r="B37" s="46">
        <f>'через сети'!B37:E37</f>
        <v>1.609</v>
      </c>
      <c r="C37" s="47"/>
      <c r="D37" s="47"/>
      <c r="E37" s="48"/>
    </row>
    <row r="38" spans="1:5" ht="15" thickBot="1" x14ac:dyDescent="0.25">
      <c r="A38" s="8" t="s">
        <v>15</v>
      </c>
      <c r="B38" s="17">
        <f>B34</f>
        <v>3.01</v>
      </c>
      <c r="C38" s="17">
        <f>B34</f>
        <v>3.01</v>
      </c>
      <c r="D38" s="17">
        <f>B34</f>
        <v>3.01</v>
      </c>
      <c r="E38" s="19">
        <f>B34</f>
        <v>3.01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2017-10-12T04:56:03Z</dcterms:modified>
</cp:coreProperties>
</file>