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4 апрель 2016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D38" i="1" l="1"/>
  <c r="E38" i="1"/>
  <c r="E33" i="1"/>
  <c r="D19" i="1"/>
  <c r="B37" i="1"/>
  <c r="B36" i="1"/>
  <c r="B35" i="1"/>
  <c r="B34" i="1"/>
  <c r="D33" i="1"/>
  <c r="C33" i="1"/>
  <c r="B33" i="1"/>
  <c r="C11" i="3" l="1"/>
  <c r="B34" i="3" l="1"/>
  <c r="B35" i="3" l="1"/>
  <c r="B37" i="3"/>
  <c r="B36" i="3"/>
  <c r="B38" i="1"/>
  <c r="B20" i="1" l="1"/>
  <c r="B19" i="1"/>
  <c r="B13" i="1"/>
  <c r="B12" i="1"/>
  <c r="B11" i="1"/>
  <c r="C38" i="1"/>
  <c r="E38" i="3"/>
  <c r="D38" i="3"/>
  <c r="C38" i="3"/>
  <c r="B38" i="3"/>
  <c r="B11" i="3" l="1"/>
  <c r="B20" i="3"/>
  <c r="B19" i="3"/>
  <c r="B13" i="3"/>
  <c r="B12" i="3"/>
  <c r="C20" i="1"/>
  <c r="C19" i="1"/>
  <c r="C13" i="1"/>
  <c r="C12" i="1"/>
  <c r="C11" i="1"/>
  <c r="D20" i="3"/>
  <c r="D19" i="3"/>
  <c r="D13" i="3"/>
  <c r="D12" i="3"/>
  <c r="D11" i="3"/>
  <c r="E20" i="1"/>
  <c r="E19" i="1"/>
  <c r="E13" i="1"/>
  <c r="E12" i="1"/>
  <c r="E11" i="1"/>
  <c r="C20" i="3"/>
  <c r="C19" i="3"/>
  <c r="C13" i="3"/>
  <c r="C12" i="3"/>
  <c r="D20" i="1"/>
  <c r="D13" i="1"/>
  <c r="D12" i="1"/>
  <c r="D11" i="1"/>
  <c r="E20" i="3"/>
  <c r="E19" i="3"/>
  <c r="E13" i="3"/>
  <c r="E12" i="3"/>
  <c r="E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<sst xmlns="http://schemas.openxmlformats.org/spreadsheetml/2006/main" count="69" uniqueCount="25">
  <si>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</si>
  <si>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</si>
  <si>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</si>
  <si>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</si>
  <si>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</si>
  <si>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</si>
  <si>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</si>
  <si>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</si>
  <si>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</si>
  <si>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</si>
  <si>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</si>
  <si>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</si>
  <si>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</si>
  <si>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</si>
  <si>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</si>
  <si>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</si>
  <si>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</si>
  <si>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</si>
  <si>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</si>
  <si>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</si>
  <si>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</si>
  <si>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</si>
  <si>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</si>
  <si>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</si>
  <si>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670кВт до 10МВт: 8,62% * 1,42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</si>
</sst>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4%20&#1072;&#1087;&#1088;&#1077;&#1083;&#1100;%202016/20160510_SAMARAEN_PSAMARAE_04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4%20&#1072;&#1087;&#1088;&#1077;&#1083;&#1100;%202016/&#1056;&#1040;&#1057;&#1063;&#1045;&#1058;%20&#1062;&#1045;&#1053;%20&#1040;&#1087;&#1088;&#1077;&#1083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830,83</v>
          </cell>
        </row>
        <row r="12">
          <cell r="B12" t="str">
            <v>1814,8</v>
          </cell>
        </row>
        <row r="13">
          <cell r="B13" t="str">
            <v>3714,62</v>
          </cell>
        </row>
        <row r="15">
          <cell r="B15" t="str">
            <v>830,83</v>
          </cell>
        </row>
        <row r="16">
          <cell r="B16" t="str">
            <v>2754,2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3.2</v>
          </cell>
        </row>
        <row r="14">
          <cell r="B14">
            <v>1.167</v>
          </cell>
        </row>
        <row r="15">
          <cell r="B15">
            <v>0.32800000000000001</v>
          </cell>
        </row>
        <row r="16">
          <cell r="B16">
            <v>1.708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topLeftCell="A34" zoomScale="80" zoomScaleNormal="80" workbookViewId="0">
      <selection activeCell="G34" sqref="G34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9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9" ht="18" customHeight="1" x14ac:dyDescent="0.2">
      <c r="A4" s="9"/>
      <c r="B4" s="9"/>
      <c r="C4" s="9"/>
      <c r="D4" s="30">
        <v>42461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9" t="s">
        <v>3</v>
      </c>
      <c r="C9" s="39"/>
      <c r="D9" s="39"/>
      <c r="E9" s="39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[1]Лист1!$B$11+ROUND([1]Лист1!$B$11*0.0862*1.42,2)+B$38</f>
        <v>2012.0700000000002</v>
      </c>
      <c r="C11" s="24">
        <f>[1]Лист1!$B$11+ROUND([1]Лист1!$B$11*0.0862*1.42,2)+C$38</f>
        <v>2580.75</v>
      </c>
      <c r="D11" s="24">
        <f>[1]Лист1!$B$11+ROUND([1]Лист1!$B$11*0.0862*1.42,2)+D$38</f>
        <v>3401.92</v>
      </c>
      <c r="E11" s="24">
        <f>[1]Лист1!$B$11+ROUND([1]Лист1!$B$11*0.0862*1.42,2)+E$38</f>
        <v>4459.6099999999997</v>
      </c>
      <c r="F11" s="11"/>
      <c r="G11" s="11"/>
      <c r="H11" s="25"/>
      <c r="I11" s="11"/>
    </row>
    <row r="12" spans="1:9" ht="15.75" x14ac:dyDescent="0.25">
      <c r="A12" s="13" t="s">
        <v>9</v>
      </c>
      <c r="B12" s="24">
        <f>[1]Лист1!$B$12+ROUND([1]Лист1!$B$12*0.0862*1.42,2)+B$38</f>
        <v>3116.48</v>
      </c>
      <c r="C12" s="24">
        <f>[1]Лист1!$B$12+ROUND([1]Лист1!$B$12*0.0862*1.42,2)+C$38</f>
        <v>3685.16</v>
      </c>
      <c r="D12" s="24">
        <f>[1]Лист1!$B$12+ROUND([1]Лист1!$B$12*0.0862*1.42,2)+D$38</f>
        <v>4506.33</v>
      </c>
      <c r="E12" s="24">
        <f>[1]Лист1!$B$12+ROUND([1]Лист1!$B$12*0.0862*1.42,2)+E$38</f>
        <v>5564.02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[1]Лист1!$B$13+ROUND([1]Лист1!$B$13*0.0862*1.42,2)+B$38</f>
        <v>5248.84</v>
      </c>
      <c r="C13" s="24">
        <f>[1]Лист1!$B$13+ROUND([1]Лист1!$B$13*0.0862*1.42,2)+C$38</f>
        <v>5817.52</v>
      </c>
      <c r="D13" s="24">
        <f>[1]Лист1!$B$13+ROUND([1]Лист1!$B$13*0.0862*1.42,2)+D$38</f>
        <v>6638.6900000000005</v>
      </c>
      <c r="E13" s="24">
        <f>[1]Лист1!$B$13+ROUND([1]Лист1!$B$13*0.0862*1.42,2)+E$38</f>
        <v>7696.38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9" t="s">
        <v>3</v>
      </c>
      <c r="C17" s="39"/>
      <c r="D17" s="39"/>
      <c r="E17" s="39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[1]Лист1!$B$15+ROUND([1]Лист1!$B$15*0.0862*1.42,2)+B$38</f>
        <v>2012.0700000000002</v>
      </c>
      <c r="C19" s="24">
        <f>[1]Лист1!$B$15+ROUND([1]Лист1!$B$15*0.0862*1.42,2)+C$38</f>
        <v>2580.75</v>
      </c>
      <c r="D19" s="24">
        <f>[1]Лист1!$B$15+ROUND([1]Лист1!$B$15*0.0862*1.42,2)+D$38</f>
        <v>3401.92</v>
      </c>
      <c r="E19" s="24">
        <f>[1]Лист1!$B$15+ROUND([1]Лист1!$B$15*0.0862*1.42,2)+E$38</f>
        <v>4459.6099999999997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[1]Лист1!$B$16+ROUND([1]Лист1!$B$16*0.0862*1.42,2)+B$38</f>
        <v>4170.87</v>
      </c>
      <c r="C20" s="24">
        <f>[1]Лист1!$B$16+ROUND([1]Лист1!$B$16*0.0862*1.42,2)+C$38</f>
        <v>4739.55</v>
      </c>
      <c r="D20" s="24">
        <f>[1]Лист1!$B$16+ROUND([1]Лист1!$B$16*0.0862*1.42,2)+D$38</f>
        <v>5560.7199999999993</v>
      </c>
      <c r="E20" s="24">
        <f>[1]Лист1!$B$16+ROUND([1]Лист1!$B$16*0.0862*1.42,2)+E$38</f>
        <v>6618.41</v>
      </c>
      <c r="F20" s="11"/>
      <c r="G20" s="11"/>
      <c r="H20" s="11"/>
      <c r="I20" s="11"/>
    </row>
    <row r="22" spans="1:9" ht="13.5" x14ac:dyDescent="0.25">
      <c r="A22" s="34" t="s">
        <v>13</v>
      </c>
      <c r="B22" s="34"/>
      <c r="C22" s="34"/>
      <c r="D22" s="34"/>
      <c r="E22" s="34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20</v>
      </c>
      <c r="B24" s="20"/>
      <c r="C24" s="20"/>
      <c r="D24" s="20"/>
      <c r="E24" s="20"/>
    </row>
    <row r="26" spans="1:9" ht="15.75" customHeight="1" x14ac:dyDescent="0.2">
      <c r="A26" s="40" t="s">
        <v>24</v>
      </c>
      <c r="B26" s="41"/>
      <c r="C26" s="41"/>
      <c r="D26" s="41"/>
      <c r="E26" s="41"/>
    </row>
    <row r="27" spans="1:9" ht="12.75" customHeight="1" x14ac:dyDescent="0.2">
      <c r="A27" s="41"/>
      <c r="B27" s="41"/>
      <c r="C27" s="41"/>
      <c r="D27" s="41"/>
      <c r="E27" s="41"/>
    </row>
    <row r="28" spans="1:9" ht="15.75" customHeight="1" x14ac:dyDescent="0.2">
      <c r="A28" s="41"/>
      <c r="B28" s="41"/>
      <c r="C28" s="41"/>
      <c r="D28" s="41"/>
      <c r="E28" s="41"/>
    </row>
    <row r="29" spans="1:9" ht="16.5" customHeight="1" x14ac:dyDescent="0.2">
      <c r="A29" s="41"/>
      <c r="B29" s="41"/>
      <c r="C29" s="41"/>
      <c r="D29" s="41"/>
      <c r="E29" s="41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6">
        <f>[2]услуги!$B$5</f>
        <v>1076.3399999999999</v>
      </c>
      <c r="C33" s="27">
        <f>[2]услуги!$C$5</f>
        <v>1645.02</v>
      </c>
      <c r="D33" s="27">
        <f>[2]услуги!$D$5</f>
        <v>2466.19</v>
      </c>
      <c r="E33" s="28">
        <f>[2]услуги!$E$5</f>
        <v>3523.88</v>
      </c>
    </row>
    <row r="34" spans="1:5" ht="150" x14ac:dyDescent="0.25">
      <c r="A34" s="15" t="s">
        <v>21</v>
      </c>
      <c r="B34" s="35">
        <f>[2]услуги!$B$13</f>
        <v>3.2</v>
      </c>
      <c r="C34" s="36"/>
      <c r="D34" s="36"/>
      <c r="E34" s="37"/>
    </row>
    <row r="35" spans="1:5" ht="30" x14ac:dyDescent="0.25">
      <c r="A35" s="15" t="s">
        <v>16</v>
      </c>
      <c r="B35" s="45">
        <f>[2]услуги!$B$14</f>
        <v>1.167</v>
      </c>
      <c r="C35" s="46"/>
      <c r="D35" s="46"/>
      <c r="E35" s="47"/>
    </row>
    <row r="36" spans="1:5" ht="75" x14ac:dyDescent="0.25">
      <c r="A36" s="15" t="s">
        <v>17</v>
      </c>
      <c r="B36" s="45">
        <f>[2]услуги!$B$15</f>
        <v>0.32800000000000001</v>
      </c>
      <c r="C36" s="46"/>
      <c r="D36" s="46"/>
      <c r="E36" s="47"/>
    </row>
    <row r="37" spans="1:5" ht="30.75" thickBot="1" x14ac:dyDescent="0.3">
      <c r="A37" s="16" t="s">
        <v>18</v>
      </c>
      <c r="B37" s="45">
        <f>[2]услуги!$B$16</f>
        <v>1.708</v>
      </c>
      <c r="C37" s="46"/>
      <c r="D37" s="46"/>
      <c r="E37" s="47"/>
    </row>
    <row r="38" spans="1:5" ht="15" thickBot="1" x14ac:dyDescent="0.25">
      <c r="A38" s="8" t="s">
        <v>15</v>
      </c>
      <c r="B38" s="17">
        <f>B33+B34</f>
        <v>1079.54</v>
      </c>
      <c r="C38" s="17">
        <f>C33+B34</f>
        <v>1648.22</v>
      </c>
      <c r="D38" s="17">
        <f>D33+B34</f>
        <v>2469.39</v>
      </c>
      <c r="E38" s="18">
        <f>E33+B34</f>
        <v>3527.08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zoomScale="80" zoomScaleNormal="80" workbookViewId="0">
      <selection activeCell="C19" sqref="C19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9" ht="12.7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9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9" ht="24" customHeight="1" x14ac:dyDescent="0.2">
      <c r="A4" s="9"/>
      <c r="B4" s="9"/>
      <c r="C4" s="9"/>
      <c r="D4" s="30">
        <v>42461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29" t="s">
        <v>2</v>
      </c>
      <c r="B9" s="39" t="s">
        <v>3</v>
      </c>
      <c r="C9" s="39"/>
      <c r="D9" s="39"/>
      <c r="E9" s="39"/>
      <c r="F9" s="11"/>
      <c r="G9" s="11"/>
      <c r="H9" s="11"/>
      <c r="I9" s="11"/>
    </row>
    <row r="10" spans="1:9" ht="15.75" x14ac:dyDescent="0.25">
      <c r="A10" s="13"/>
      <c r="B10" s="29" t="s">
        <v>4</v>
      </c>
      <c r="C10" s="29" t="s">
        <v>5</v>
      </c>
      <c r="D10" s="29" t="s">
        <v>6</v>
      </c>
      <c r="E10" s="29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[1]Лист1!$B$11+ROUND([1]Лист1!$B$11*0.0862*1.42,2)+B$38</f>
        <v>935.73000000000013</v>
      </c>
      <c r="C11" s="24">
        <f>'через сети'!B34:E34</f>
        <v>0</v>
      </c>
      <c r="D11" s="24">
        <f>[1]Лист1!$B$11+ROUND([1]Лист1!$B$11*0.0862*1.42,2)+D$38</f>
        <v>935.73000000000013</v>
      </c>
      <c r="E11" s="24">
        <f>[1]Лист1!$B$11+ROUND([1]Лист1!$B$11*0.0862*1.42,2)+E$38</f>
        <v>935.73000000000013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[1]Лист1!$B$12+ROUND([1]Лист1!$B$12*0.0862*1.42,2)+B$38</f>
        <v>2040.14</v>
      </c>
      <c r="C12" s="24">
        <f>[1]Лист1!$B$12+ROUND([1]Лист1!$B$12*0.0862*1.42,2)+C$38</f>
        <v>2040.14</v>
      </c>
      <c r="D12" s="24">
        <f>[1]Лист1!$B$12+ROUND([1]Лист1!$B$12*0.0862*1.42,2)+D$38</f>
        <v>2040.14</v>
      </c>
      <c r="E12" s="24">
        <f>[1]Лист1!$B$12+ROUND([1]Лист1!$B$12*0.0862*1.42,2)+E$38</f>
        <v>2040.14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[1]Лист1!$B$13+ROUND([1]Лист1!$B$13*0.0862*1.42,2)+B$38</f>
        <v>4172.5</v>
      </c>
      <c r="C13" s="24">
        <f>[1]Лист1!$B$13+ROUND([1]Лист1!$B$13*0.0862*1.42,2)+C$38</f>
        <v>4172.5</v>
      </c>
      <c r="D13" s="24">
        <f>[1]Лист1!$B$13+ROUND([1]Лист1!$B$13*0.0862*1.42,2)+D$38</f>
        <v>4172.5</v>
      </c>
      <c r="E13" s="24">
        <f>[1]Лист1!$B$13+ROUND([1]Лист1!$B$13*0.0862*1.42,2)+E$38</f>
        <v>4172.5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29" t="s">
        <v>2</v>
      </c>
      <c r="B17" s="39" t="s">
        <v>3</v>
      </c>
      <c r="C17" s="39"/>
      <c r="D17" s="39"/>
      <c r="E17" s="39"/>
      <c r="F17" s="11"/>
      <c r="G17" s="11"/>
      <c r="H17" s="11"/>
      <c r="I17" s="11"/>
    </row>
    <row r="18" spans="1:9" ht="15.75" x14ac:dyDescent="0.25">
      <c r="A18" s="13"/>
      <c r="B18" s="29" t="s">
        <v>4</v>
      </c>
      <c r="C18" s="29" t="s">
        <v>5</v>
      </c>
      <c r="D18" s="29" t="s">
        <v>6</v>
      </c>
      <c r="E18" s="29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[1]Лист1!$B$15+ROUND([1]Лист1!$B$15*0.0862*1.42,2)+B$38</f>
        <v>935.73000000000013</v>
      </c>
      <c r="C19" s="24">
        <f>[1]Лист1!$B$15+ROUND([1]Лист1!$B$15*0.0862*1.42,2)+C$38</f>
        <v>935.73000000000013</v>
      </c>
      <c r="D19" s="24">
        <f>[1]Лист1!$B$15+ROUND([1]Лист1!$B$15*0.0862*1.42,2)+D$38</f>
        <v>935.73000000000013</v>
      </c>
      <c r="E19" s="24">
        <f>[1]Лист1!$B$15+ROUND([1]Лист1!$B$15*0.0862*1.42,2)+E$38</f>
        <v>935.73000000000013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[1]Лист1!$B$16+ROUND([1]Лист1!$B$16*0.0862*1.42,2)+B$38</f>
        <v>3094.5299999999997</v>
      </c>
      <c r="C20" s="24">
        <f>[1]Лист1!$B$16+ROUND([1]Лист1!$B$16*0.0862*1.42,2)+C$38</f>
        <v>3094.5299999999997</v>
      </c>
      <c r="D20" s="24">
        <f>[1]Лист1!$B$16+ROUND([1]Лист1!$B$16*0.0862*1.42,2)+D$38</f>
        <v>3094.5299999999997</v>
      </c>
      <c r="E20" s="24">
        <f>[1]Лист1!$B$16+ROUND([1]Лист1!$B$16*0.0862*1.42,2)+E$38</f>
        <v>3094.5299999999997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4" t="s">
        <v>13</v>
      </c>
      <c r="B22" s="34"/>
      <c r="C22" s="34"/>
      <c r="D22" s="34"/>
      <c r="E22" s="34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20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0" t="s">
        <v>24</v>
      </c>
      <c r="B26" s="41"/>
      <c r="C26" s="41"/>
      <c r="D26" s="41"/>
      <c r="E26" s="41"/>
      <c r="F26" s="11"/>
      <c r="G26" s="11"/>
      <c r="H26" s="11"/>
      <c r="I26" s="11"/>
    </row>
    <row r="27" spans="1:9" ht="15.75" x14ac:dyDescent="0.25">
      <c r="A27" s="41"/>
      <c r="B27" s="41"/>
      <c r="C27" s="41"/>
      <c r="D27" s="41"/>
      <c r="E27" s="41"/>
      <c r="F27" s="11"/>
      <c r="G27" s="11"/>
      <c r="H27" s="11"/>
      <c r="I27" s="11"/>
    </row>
    <row r="28" spans="1:9" ht="15.75" x14ac:dyDescent="0.25">
      <c r="A28" s="41"/>
      <c r="B28" s="41"/>
      <c r="C28" s="41"/>
      <c r="D28" s="41"/>
      <c r="E28" s="41"/>
      <c r="F28" s="11"/>
      <c r="G28" s="11"/>
      <c r="H28" s="11"/>
      <c r="I28" s="11"/>
    </row>
    <row r="29" spans="1:9" ht="15.75" x14ac:dyDescent="0.25">
      <c r="A29" s="41"/>
      <c r="B29" s="41"/>
      <c r="C29" s="41"/>
      <c r="D29" s="41"/>
      <c r="E29" s="41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31">
        <f>'через сети'!B34:E34</f>
        <v>3.2</v>
      </c>
      <c r="C34" s="32"/>
      <c r="D34" s="32"/>
      <c r="E34" s="33"/>
    </row>
    <row r="35" spans="1:5" ht="30" x14ac:dyDescent="0.25">
      <c r="A35" s="15" t="s">
        <v>16</v>
      </c>
      <c r="B35" s="31">
        <f>'через сети'!B35:E35</f>
        <v>1.167</v>
      </c>
      <c r="C35" s="32"/>
      <c r="D35" s="32"/>
      <c r="E35" s="33"/>
    </row>
    <row r="36" spans="1:5" ht="75" x14ac:dyDescent="0.25">
      <c r="A36" s="15" t="s">
        <v>17</v>
      </c>
      <c r="B36" s="31">
        <f>'через сети'!B36:E36</f>
        <v>0.32800000000000001</v>
      </c>
      <c r="C36" s="32"/>
      <c r="D36" s="32"/>
      <c r="E36" s="33"/>
    </row>
    <row r="37" spans="1:5" ht="30.75" thickBot="1" x14ac:dyDescent="0.3">
      <c r="A37" s="16" t="s">
        <v>18</v>
      </c>
      <c r="B37" s="42">
        <f>'через сети'!B37:E37</f>
        <v>1.708</v>
      </c>
      <c r="C37" s="43"/>
      <c r="D37" s="43"/>
      <c r="E37" s="44"/>
    </row>
    <row r="38" spans="1:5" ht="15" thickBot="1" x14ac:dyDescent="0.25">
      <c r="A38" s="8" t="s">
        <v>15</v>
      </c>
      <c r="B38" s="17">
        <f>B34</f>
        <v>3.2</v>
      </c>
      <c r="C38" s="17">
        <f>B34</f>
        <v>3.2</v>
      </c>
      <c r="D38" s="17">
        <f>B34</f>
        <v>3.2</v>
      </c>
      <c r="E38" s="19">
        <f>B34</f>
        <v>3.2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dcterms:created xsi:type="dcterms:W3CDTF">2012-06-18T12:26:28Z</dcterms:created>
  <dcterms:modified xsi:type="dcterms:W3CDTF">2016-05-13T10:59:29Z</dcterms:modified>
</cp:coreProperties>
</file>