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J39" i="10"/>
  <c r="F71" i="9"/>
  <c r="E59" i="9"/>
  <c r="C42" i="9"/>
  <c r="J39" i="9"/>
  <c r="J8" i="10"/>
  <c r="I8" i="10"/>
  <c r="H8" i="10"/>
  <c r="B87" i="10" l="1"/>
  <c r="G8" i="10" s="1"/>
  <c r="B88" i="9" l="1"/>
  <c r="G8" i="9" l="1"/>
  <c r="I8" i="9" l="1"/>
  <c r="H8" i="9" l="1"/>
  <c r="J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<sst xmlns="http://schemas.openxmlformats.org/spreadsheetml/2006/main" count="138" uniqueCount="63">
  <si>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</si>
  <si>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</si>
  <si>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</si>
  <si>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</si>
  <si>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</si>
  <si>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</si>
  <si>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</si>
  <si>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</si>
  <si>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</si>
  <si>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</si>
  <si>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</si>
  <si>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</si>
  <si>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</si>
  <si>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</si>
  <si>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</si>
  <si>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</si>
  <si>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</si>
  <si>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</si>
  <si>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</si>
  <si>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</si>
  <si>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</si>
  <si>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</si>
  <si>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</si>
  <si>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</si>
  <si>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</si>
  <si>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</si>
  <si>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</si>
  <si>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</si>
  <si>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</si>
  <si>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</si>
  <si>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</si>
  <si>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</si>
  <si>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</si>
  <si>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</si>
  <si>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</si>
  <si>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</si>
  <si>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</si>
  <si>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</si>
  <si>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</si>
  <si>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</si>
  <si>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</si>
  <si>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</si>
  <si>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</si>
  <si>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</si>
  <si>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</si>
  <si>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</si>
  <si>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</si>
  <si>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</si>
  <si>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</si>
  <si>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</si>
  <si>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</si>
  <si>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</si>
  <si>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</si>
  <si>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</si>
  <si>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</si>
  <si>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</si>
  <si>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</si>
  <si>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</si>
  <si>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</si>
  <si>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</si>
  <si>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1148,1</t>
  </si>
  <si>
    <t>690142,63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</si>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</sst>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71" formatCode="#,##0.00000"/>
    <numFmt numFmtId="172" formatCode="0.000000000"/>
    <numFmt numFmtId="173" formatCode="0.00000000"/>
    <numFmt numFmtId="17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74" fontId="1" fillId="0" borderId="7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72;&#1089;&#1095;&#1077;&#1090;%202%20&#1087;&#1088;&#1077;&#1076;&#1077;&#1083;&#1100;&#1085;&#1086;&#1075;&#1086;%20&#1091;&#1088;&#1086;&#1074;&#1085;&#1103;%20&#1094;&#1077;&#1085;%20&#1048;&#1102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86;&#1087;&#1077;&#1088;&#1072;&#1090;&#1080;&#1074;&#1082;&#1072;%20&#1080;&#1102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ьный уровень"/>
    </sheetNames>
    <sheetDataSet>
      <sheetData sheetId="0">
        <row r="22">
          <cell r="E22">
            <v>1181048</v>
          </cell>
        </row>
        <row r="31">
          <cell r="E31">
            <v>300.2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2">
          <cell r="D22">
            <v>925110.52700000012</v>
          </cell>
        </row>
        <row r="42">
          <cell r="C42">
            <v>0</v>
          </cell>
        </row>
      </sheetData>
      <sheetData sheetId="2"/>
      <sheetData sheetId="3">
        <row r="22">
          <cell r="G22">
            <v>193824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64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ROUND(($H$14+B88),2)</f>
        <v>2866.61</v>
      </c>
      <c r="H8" s="28">
        <f t="shared" ref="H8:J8" si="0">ROUND(($H$14+C88),2)</f>
        <v>2866.61</v>
      </c>
      <c r="I8" s="28">
        <f t="shared" si="0"/>
        <v>2866.61</v>
      </c>
      <c r="J8" s="28">
        <f t="shared" si="0"/>
        <v>2866.61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2">
        <v>2405.21</v>
      </c>
      <c r="I14" s="52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3" t="s">
        <v>60</v>
      </c>
      <c r="L18" s="53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2" t="s">
        <v>61</v>
      </c>
      <c r="L20" s="52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4">
        <v>1.82151783026395E-3</v>
      </c>
      <c r="C23" s="54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5">
        <v>1555.079</v>
      </c>
      <c r="L25" s="55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2">
        <v>0</v>
      </c>
      <c r="G28" s="52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59">
        <v>927.47699900000021</v>
      </c>
      <c r="G31" s="59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72">
        <v>2.3664720000000004</v>
      </c>
      <c r="M33" s="72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73">
        <v>380.45429100000007</v>
      </c>
      <c r="M34" s="73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73">
        <v>230.91135299999999</v>
      </c>
      <c r="M35" s="73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73">
        <v>62.506988</v>
      </c>
      <c r="M36" s="73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73">
        <v>251.23789499999998</v>
      </c>
      <c r="M37" s="73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7">
        <f>'[1]Предельный уровень'!$E$31</f>
        <v>300.2</v>
      </c>
      <c r="K39" s="57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9">
        <f>SUM(L45:M50)</f>
        <v>1181.048</v>
      </c>
      <c r="D42" s="59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74">
        <v>193.82400000000001</v>
      </c>
      <c r="M45" s="74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75">
        <v>120.916</v>
      </c>
      <c r="M46" s="75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75">
        <v>76.099999999999994</v>
      </c>
      <c r="M47" s="75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76"/>
      <c r="M48" s="76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74">
        <v>327.05399999999997</v>
      </c>
      <c r="M49" s="74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75">
        <v>463.154</v>
      </c>
      <c r="M50" s="75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9">
        <v>1000591.0110000001</v>
      </c>
      <c r="D53" s="59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58">
        <v>0</v>
      </c>
      <c r="D56" s="58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9">
        <f>SUM(L61:M65)</f>
        <v>670659.70100000012</v>
      </c>
      <c r="F59" s="59"/>
      <c r="G59" s="59"/>
      <c r="H59" s="59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60">
        <v>1181.048</v>
      </c>
      <c r="M61" s="60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56">
        <v>250041.785</v>
      </c>
      <c r="M62" s="56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56">
        <v>169560.72700000001</v>
      </c>
      <c r="M63" s="56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56">
        <v>66062.463000000003</v>
      </c>
      <c r="M64" s="56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56">
        <v>183813.67800000001</v>
      </c>
      <c r="M65" s="56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7">
        <v>150190</v>
      </c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4">
        <f>'[2]Предельный уровень'!$C$42*1000</f>
        <v>0</v>
      </c>
      <c r="G71" s="44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2"/>
      <c r="F73" s="43"/>
      <c r="G73" s="43"/>
      <c r="H73" s="32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2"/>
      <c r="F74" s="43"/>
      <c r="G74" s="43"/>
      <c r="H74" s="32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2"/>
      <c r="F75" s="43"/>
      <c r="G75" s="43"/>
      <c r="H75" s="32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2"/>
      <c r="F76" s="43"/>
      <c r="G76" s="43"/>
      <c r="H76" s="32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2"/>
      <c r="F77" s="43"/>
      <c r="G77" s="43"/>
      <c r="H77" s="32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7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1">
        <v>458.4</v>
      </c>
      <c r="C83" s="62"/>
      <c r="D83" s="62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4">
        <v>3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7">
        <v>1.0489999999999999</v>
      </c>
      <c r="C85" s="68"/>
      <c r="D85" s="68"/>
      <c r="E85" s="6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7">
        <v>0.31</v>
      </c>
      <c r="C86" s="68"/>
      <c r="D86" s="68"/>
      <c r="E86" s="69"/>
    </row>
    <row r="87" spans="1:17" ht="30.75" thickBot="1" x14ac:dyDescent="0.3">
      <c r="A87" s="20" t="s">
        <v>56</v>
      </c>
      <c r="B87" s="67">
        <v>1.64</v>
      </c>
      <c r="C87" s="68"/>
      <c r="D87" s="68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5">
        <f>B83+B84</f>
        <v>461.4</v>
      </c>
      <c r="C88" s="42">
        <v>461.4</v>
      </c>
      <c r="D88" s="42">
        <v>461.4</v>
      </c>
      <c r="E88" s="46">
        <v>461.4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G59:H59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0" zoomScale="80" zoomScaleNormal="80" workbookViewId="0">
      <selection activeCell="A77" sqref="A77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ROUND(($H$14+$H$14*0.087*1.18+B87),2)</f>
        <v>2655.13</v>
      </c>
      <c r="H8" s="28">
        <f>ROUND(($H$14+$H$14*0.087*1.18+C87),2)</f>
        <v>2655.13</v>
      </c>
      <c r="I8" s="28">
        <f>ROUND(($H$14+$H$14*0.087*1.18+D87),2)</f>
        <v>2655.13</v>
      </c>
      <c r="J8" s="28">
        <f>ROUND(($H$14+$H$14*0.087*1.18+E87),2)</f>
        <v>2655.13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2">
        <v>2405.21</v>
      </c>
      <c r="I14" s="52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3" t="s">
        <v>60</v>
      </c>
      <c r="L18" s="53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2" t="s">
        <v>61</v>
      </c>
      <c r="L20" s="52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4">
        <v>1.82151783026395E-3</v>
      </c>
      <c r="C23" s="54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5">
        <v>1555.079</v>
      </c>
      <c r="L25" s="55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2">
        <v>0</v>
      </c>
      <c r="G28" s="52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59">
        <v>927.47699900000021</v>
      </c>
      <c r="G31" s="59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72">
        <v>2.3664720000000004</v>
      </c>
      <c r="M33" s="72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73">
        <v>380.45429100000007</v>
      </c>
      <c r="M34" s="73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73">
        <v>230.91135299999999</v>
      </c>
      <c r="M35" s="73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73">
        <v>62.506988</v>
      </c>
      <c r="M36" s="73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73">
        <v>251.23789499999998</v>
      </c>
      <c r="M37" s="73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7">
        <f>'[1]Предельный уровень'!$E$31</f>
        <v>300.2</v>
      </c>
      <c r="K39" s="57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9">
        <f>SUM(L45:M50)</f>
        <v>1181.048</v>
      </c>
      <c r="D42" s="59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74">
        <v>193.82400000000001</v>
      </c>
      <c r="M45" s="74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75">
        <v>120.916</v>
      </c>
      <c r="M46" s="75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75">
        <v>76.099999999999994</v>
      </c>
      <c r="M47" s="75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76"/>
      <c r="M48" s="76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74">
        <v>327.05399999999997</v>
      </c>
      <c r="M49" s="74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75">
        <v>463.154</v>
      </c>
      <c r="M50" s="75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9">
        <v>1000591.0110000001</v>
      </c>
      <c r="D53" s="59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58">
        <v>0</v>
      </c>
      <c r="D56" s="58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9">
        <f>SUM(L61:M65)</f>
        <v>670659.70100000012</v>
      </c>
      <c r="F59" s="59"/>
      <c r="G59" s="59"/>
      <c r="H59" s="59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60">
        <v>1181.048</v>
      </c>
      <c r="M61" s="60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56">
        <v>250041.785</v>
      </c>
      <c r="M62" s="56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56">
        <v>169560.72700000001</v>
      </c>
      <c r="M63" s="56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56">
        <v>66062.463000000003</v>
      </c>
      <c r="M64" s="56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56">
        <v>183813.67800000001</v>
      </c>
      <c r="M65" s="56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7">
        <v>150190</v>
      </c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4">
        <f>'[2]Предельный уровень'!$C$42*1000</f>
        <v>0</v>
      </c>
      <c r="G71" s="44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70" t="s">
        <v>62</v>
      </c>
      <c r="B73" s="71"/>
      <c r="C73" s="71"/>
      <c r="D73" s="71"/>
      <c r="E73" s="71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1"/>
      <c r="B74" s="71"/>
      <c r="C74" s="71"/>
      <c r="D74" s="71"/>
      <c r="E74" s="71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1"/>
      <c r="B75" s="71"/>
      <c r="C75" s="71"/>
      <c r="D75" s="71"/>
      <c r="E75" s="71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1"/>
      <c r="B76" s="71"/>
      <c r="C76" s="71"/>
      <c r="D76" s="71"/>
      <c r="E76" s="71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4">
        <v>3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7">
        <v>1.0489999999999999</v>
      </c>
      <c r="C84" s="68"/>
      <c r="D84" s="68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7">
        <v>0.31</v>
      </c>
      <c r="C85" s="68"/>
      <c r="D85" s="68"/>
      <c r="E85" s="69"/>
    </row>
    <row r="86" spans="1:17" ht="30.75" thickBot="1" x14ac:dyDescent="0.3">
      <c r="A86" s="20" t="s">
        <v>56</v>
      </c>
      <c r="B86" s="67">
        <v>1.64</v>
      </c>
      <c r="C86" s="68"/>
      <c r="D86" s="68"/>
      <c r="E86" s="6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2">
        <f>B83</f>
        <v>3</v>
      </c>
      <c r="C87" s="42">
        <v>3</v>
      </c>
      <c r="D87" s="42">
        <v>3</v>
      </c>
      <c r="E87" s="42">
        <v>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2017-08-15T05:15:21Z</dcterms:modified>
</cp:coreProperties>
</file>