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2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<sst xmlns="http://schemas.openxmlformats.org/spreadsheetml/2006/main" count="279" uniqueCount="69">
  <si>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</si>
  <si>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</si>
  <si>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</si>
  <si>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</si>
  <si>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</si>
  <si>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</si>
  <si>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</si>
  <si>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</si>
  <si>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</si>
  <si>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</si>
  <si>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</si>
  <si>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</si>
  <si>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</si>
  <si>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</si>
  <si>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</si>
  <si>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</si>
  <si>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</si>
  <si>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</si>
  <si>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</si>
  <si>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</si>
  <si>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</si>
  <si>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</si>
  <si>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</si>
  <si>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</si>
  <si>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</si>
  <si>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</si>
  <si>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</si>
  <si>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</si>
  <si>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</si>
  <si>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</si>
  <si>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</si>
  <si>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</si>
  <si>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</si>
  <si>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</si>
  <si>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</si>
  <si>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</si>
  <si>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</si>
  <si>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</si>
  <si>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</si>
  <si>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</si>
  <si>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</si>
  <si>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</si>
  <si>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</si>
  <si>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</si>
  <si>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</si>
  <si>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</si>
  <si>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</si>
  <si>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</si>
  <si>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</si>
  <si>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</si>
  <si>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</si>
  <si>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</si>
  <si>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</si>
  <si>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</si>
  <si>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</si>
  <si>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</si>
  <si>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</si>
  <si>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</si>
  <si>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</si>
  <si>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</si>
  <si>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</si>
  <si>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</si>
  <si>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</si>
  <si>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</si>
  <si>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</si>
  <si>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</si>
  <si>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Формула расчета сбытовой надбавки для потребителей ПАО 'Самараэнерго' с максимальной мощностью электроустановок менее 150кВт: 13,91*1,53 * Цэ(м)</t>
  </si>
  <si>
    <t>1089,22</t>
  </si>
  <si>
    <t>478078,04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</si>
</sst>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0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79" fontId="2" fillId="0" borderId="21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86" fontId="2" fillId="0" borderId="12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87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21" xfId="0" applyNumberFormat="1" applyFont="1" applyFill="1" applyBorder="1" applyAlignment="1">
      <alignment horizontal="center" vertical="center"/>
    </xf>
    <xf numFmtId="172" fontId="43" fillId="0" borderId="2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3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33" borderId="13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172" fontId="43" fillId="0" borderId="25" xfId="0" applyNumberFormat="1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7\05%20&#1084;&#1072;&#1081;%202017\&#1086;&#1087;&#1077;&#1088;&#1072;&#1090;&#1080;&#1074;&#1082;&#1072;%20&#1084;&#1072;&#1081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1">
        <row r="42">
          <cell r="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90" zoomScaleNormal="90" zoomScalePageLayoutView="0" workbookViewId="0" topLeftCell="A79">
      <selection activeCell="A13" sqref="A13:M71"/>
    </sheetView>
  </sheetViews>
  <sheetFormatPr defaultColWidth="9.140625" defaultRowHeight="15"/>
  <cols>
    <col min="1" max="1" width="19.00390625" style="10" customWidth="1"/>
    <col min="2" max="2" width="9.8515625" style="10" customWidth="1"/>
    <col min="3" max="3" width="11.421875" style="10" customWidth="1"/>
    <col min="4" max="5" width="10.57421875" style="10" customWidth="1"/>
    <col min="6" max="6" width="15.00390625" style="10" bestFit="1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2" width="9.140625" style="10" customWidth="1"/>
    <col min="13" max="13" width="9.7109375" style="10" customWidth="1"/>
    <col min="14" max="14" width="9.140625" style="10" customWidth="1"/>
    <col min="15" max="16384" width="9.140625" style="10" customWidth="1"/>
  </cols>
  <sheetData>
    <row r="1" spans="1:13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"/>
    </row>
    <row r="2" spans="1:13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5"/>
    </row>
    <row r="3" spans="1:13" ht="15.75">
      <c r="A3" s="5"/>
      <c r="B3" s="5"/>
      <c r="C3" s="5"/>
      <c r="D3" s="5"/>
      <c r="E3" s="5"/>
      <c r="F3" s="12">
        <v>42887</v>
      </c>
      <c r="G3" s="5"/>
      <c r="H3" s="5"/>
      <c r="I3" s="5"/>
      <c r="J3" s="5"/>
      <c r="K3" s="5"/>
      <c r="L3" s="5"/>
      <c r="M3" s="5"/>
    </row>
    <row r="4" spans="1:13" ht="15">
      <c r="A4" s="5" t="s">
        <v>1</v>
      </c>
      <c r="B4" s="5"/>
      <c r="C4" s="5"/>
      <c r="D4" s="5"/>
      <c r="E4" s="14" t="s">
        <v>55</v>
      </c>
      <c r="F4" s="14"/>
      <c r="G4" s="14"/>
      <c r="H4" s="13"/>
      <c r="I4" s="13"/>
      <c r="J4" s="5"/>
      <c r="K4" s="5"/>
      <c r="L4" s="5"/>
      <c r="M4" s="5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67"/>
      <c r="B6" s="67"/>
      <c r="C6" s="67"/>
      <c r="D6" s="67"/>
      <c r="E6" s="67"/>
      <c r="F6" s="67"/>
      <c r="G6" s="64" t="s">
        <v>2</v>
      </c>
      <c r="H6" s="65"/>
      <c r="I6" s="65"/>
      <c r="J6" s="66"/>
      <c r="L6" s="5"/>
      <c r="M6" s="5"/>
    </row>
    <row r="7" spans="1:13" ht="15">
      <c r="A7" s="67"/>
      <c r="B7" s="67"/>
      <c r="C7" s="67"/>
      <c r="D7" s="67"/>
      <c r="E7" s="67"/>
      <c r="F7" s="67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</row>
    <row r="8" spans="1:13" ht="15">
      <c r="A8" s="16" t="s">
        <v>7</v>
      </c>
      <c r="B8" s="16"/>
      <c r="C8" s="16"/>
      <c r="D8" s="16"/>
      <c r="E8" s="16"/>
      <c r="F8" s="16"/>
      <c r="G8" s="47">
        <f>ROUND(($H$14+$H$14*0.1391*1.53+B88),2)</f>
        <v>3564.9</v>
      </c>
      <c r="H8" s="47">
        <f>ROUND(($H$14+$H$14*0.1391*1.53+C88),2)</f>
        <v>4118.05</v>
      </c>
      <c r="I8" s="47">
        <f>ROUND(($H$14+$H$14*0.1391*1.53+D88),2)</f>
        <v>4913.82</v>
      </c>
      <c r="J8" s="47">
        <f>ROUND(($H$14+$H$14*0.1391*1.53+E88),2)</f>
        <v>5950.12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</row>
    <row r="14" spans="1:13" ht="15">
      <c r="A14" s="6" t="s">
        <v>9</v>
      </c>
      <c r="B14" s="6"/>
      <c r="C14" s="6"/>
      <c r="D14" s="6"/>
      <c r="E14" s="6"/>
      <c r="F14" s="6"/>
      <c r="G14" s="6"/>
      <c r="H14" s="49">
        <v>2076.79</v>
      </c>
      <c r="I14" s="49"/>
      <c r="J14" s="6"/>
      <c r="K14" s="6"/>
      <c r="L14" s="7"/>
      <c r="M14" s="6"/>
    </row>
    <row r="15" spans="1:13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</row>
    <row r="16" spans="1:13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</row>
    <row r="20" spans="1:13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</row>
    <row r="22" spans="1:13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4" t="s">
        <v>15</v>
      </c>
      <c r="B23" s="55">
        <v>0.00206570613296352</v>
      </c>
      <c r="C23" s="55"/>
      <c r="E23" s="4"/>
      <c r="G23" s="4"/>
      <c r="H23" s="7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1584.238</v>
      </c>
      <c r="L25" s="53"/>
      <c r="M25" s="9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3" t="s">
        <v>20</v>
      </c>
      <c r="B31" s="4"/>
      <c r="C31" s="4"/>
      <c r="D31" s="11"/>
      <c r="E31" s="11"/>
      <c r="F31" s="52">
        <v>926.22177</v>
      </c>
      <c r="G31" s="52"/>
      <c r="I31" s="4"/>
      <c r="J31" s="4"/>
      <c r="K31" s="4"/>
      <c r="L31" s="4"/>
      <c r="M31" s="4"/>
    </row>
    <row r="32" spans="1:13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2.353725</v>
      </c>
      <c r="M33" s="51"/>
    </row>
    <row r="34" spans="1:13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380.7253169999999</v>
      </c>
      <c r="M34" s="50"/>
    </row>
    <row r="35" spans="1:13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231.964522</v>
      </c>
      <c r="M35" s="50"/>
    </row>
    <row r="36" spans="1:13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59.777243000000006</v>
      </c>
      <c r="M36" s="50"/>
    </row>
    <row r="37" spans="1:13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251.400963</v>
      </c>
      <c r="M37" s="50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318.41</v>
      </c>
      <c r="K39" s="54"/>
      <c r="L39" s="6"/>
      <c r="M39" s="6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9" t="s">
        <v>29</v>
      </c>
      <c r="B42" s="9"/>
      <c r="C42" s="49">
        <v>1258.915</v>
      </c>
      <c r="D42" s="49"/>
      <c r="F42" s="9"/>
      <c r="G42" s="9"/>
      <c r="H42" s="9"/>
      <c r="I42" s="9"/>
      <c r="J42" s="9"/>
      <c r="K42" s="9"/>
      <c r="L42" s="9"/>
      <c r="M42" s="9"/>
    </row>
    <row r="43" spans="1:13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</row>
    <row r="45" spans="1:13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266.354</v>
      </c>
      <c r="M45" s="58"/>
    </row>
    <row r="46" spans="1:13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140.274</v>
      </c>
      <c r="M46" s="57"/>
    </row>
    <row r="47" spans="1:13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72.892</v>
      </c>
      <c r="M47" s="57"/>
    </row>
    <row r="48" spans="1:13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</row>
    <row r="49" spans="1:13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326.36</v>
      </c>
      <c r="M49" s="58"/>
    </row>
    <row r="50" spans="1:13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453.035</v>
      </c>
      <c r="M50" s="57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3" t="s">
        <v>36</v>
      </c>
      <c r="B53" s="4"/>
      <c r="C53" s="56">
        <v>974785.866</v>
      </c>
      <c r="D53" s="56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3" t="s">
        <v>38</v>
      </c>
      <c r="B56" s="4"/>
      <c r="C56" s="59">
        <v>0</v>
      </c>
      <c r="D56" s="59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3" t="s">
        <v>40</v>
      </c>
      <c r="B59" s="4"/>
      <c r="C59" s="11"/>
      <c r="D59" s="11"/>
      <c r="E59" s="56">
        <v>651083.861</v>
      </c>
      <c r="F59" s="56"/>
      <c r="G59" s="4"/>
      <c r="H59" s="4"/>
      <c r="I59" s="4"/>
      <c r="J59" s="4"/>
      <c r="K59" s="4"/>
      <c r="L59" s="4"/>
      <c r="M59" s="4"/>
    </row>
    <row r="60" spans="1:13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80">
        <v>1258.915</v>
      </c>
      <c r="M61" s="80"/>
    </row>
    <row r="62" spans="1:13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81">
        <v>239368.129</v>
      </c>
      <c r="M62" s="81"/>
    </row>
    <row r="63" spans="1:13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81">
        <v>168554.276</v>
      </c>
      <c r="M63" s="81"/>
    </row>
    <row r="64" spans="1:13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81">
        <v>63497.571</v>
      </c>
      <c r="M64" s="81"/>
    </row>
    <row r="65" spans="1:13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81">
        <v>178404.97</v>
      </c>
      <c r="M65" s="81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3" t="s">
        <v>47</v>
      </c>
      <c r="B68" s="4"/>
      <c r="C68" s="54">
        <v>159300</v>
      </c>
      <c r="D68" s="5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6" t="s">
        <v>49</v>
      </c>
      <c r="B71" s="6"/>
      <c r="C71" s="6"/>
      <c r="D71" s="6"/>
      <c r="E71" s="6"/>
      <c r="F71" s="44">
        <f>'[1]Предельный уровень'!$C$42*1000</f>
        <v>0</v>
      </c>
      <c r="G71" s="44"/>
      <c r="H71" s="6"/>
      <c r="I71" s="6"/>
      <c r="J71" s="6"/>
      <c r="K71" s="6"/>
      <c r="L71" s="7"/>
      <c r="M71" s="6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</row>
    <row r="75" spans="6:13" ht="15"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71" t="s">
        <v>66</v>
      </c>
      <c r="B76" s="72"/>
      <c r="C76" s="72"/>
      <c r="D76" s="72"/>
      <c r="E76" s="72"/>
      <c r="F76" s="5"/>
      <c r="G76" s="5"/>
      <c r="H76" s="5"/>
      <c r="I76" s="5"/>
      <c r="J76" s="5"/>
      <c r="K76" s="5"/>
      <c r="L76" s="5"/>
      <c r="M76" s="5"/>
    </row>
    <row r="77" spans="1:13" ht="16.5" customHeight="1">
      <c r="A77" s="72"/>
      <c r="B77" s="72"/>
      <c r="C77" s="72"/>
      <c r="D77" s="72"/>
      <c r="E77" s="72"/>
      <c r="F77" s="5"/>
      <c r="G77" s="5"/>
      <c r="H77" s="5"/>
      <c r="I77" s="5"/>
      <c r="J77" s="5"/>
      <c r="K77" s="5"/>
      <c r="L77" s="5"/>
      <c r="M77" s="5"/>
    </row>
    <row r="78" spans="1:13" ht="16.5" customHeight="1">
      <c r="A78" s="72"/>
      <c r="B78" s="72"/>
      <c r="C78" s="72"/>
      <c r="D78" s="72"/>
      <c r="E78" s="72"/>
      <c r="F78" s="5"/>
      <c r="G78" s="5"/>
      <c r="H78" s="5"/>
      <c r="I78" s="5"/>
      <c r="J78" s="5"/>
      <c r="K78" s="5"/>
      <c r="L78" s="5"/>
      <c r="M78" s="5"/>
    </row>
    <row r="79" spans="1:13" ht="19.5" customHeight="1">
      <c r="A79" s="72"/>
      <c r="B79" s="72"/>
      <c r="C79" s="72"/>
      <c r="D79" s="72"/>
      <c r="E79" s="72"/>
      <c r="F79" s="5"/>
      <c r="G79" s="5"/>
      <c r="H79" s="5"/>
      <c r="I79" s="5"/>
      <c r="J79" s="5"/>
      <c r="K79" s="5"/>
      <c r="L79" s="5"/>
      <c r="M79" s="5"/>
    </row>
    <row r="80" spans="1:13" ht="16.5" customHeight="1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</row>
    <row r="81" spans="1:13" ht="15.75" thickBot="1">
      <c r="A81" s="26" t="s">
        <v>61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.75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</row>
    <row r="83" spans="1:13" ht="75">
      <c r="A83" s="31" t="s">
        <v>53</v>
      </c>
      <c r="B83" s="2">
        <v>1042.88</v>
      </c>
      <c r="C83" s="2">
        <v>1596.03</v>
      </c>
      <c r="D83" s="2">
        <v>2391.8</v>
      </c>
      <c r="E83" s="43">
        <v>3428.1</v>
      </c>
      <c r="F83" s="5"/>
      <c r="G83" s="5"/>
      <c r="H83" s="5"/>
      <c r="I83" s="5"/>
      <c r="J83" s="5"/>
      <c r="K83" s="5"/>
      <c r="L83" s="5"/>
      <c r="M83" s="5"/>
    </row>
    <row r="84" spans="1:13" ht="106.5" customHeight="1">
      <c r="A84" s="32" t="s">
        <v>64</v>
      </c>
      <c r="B84" s="68">
        <v>3.24</v>
      </c>
      <c r="C84" s="69"/>
      <c r="D84" s="69"/>
      <c r="E84" s="70"/>
      <c r="F84" s="5"/>
      <c r="G84" s="5"/>
      <c r="H84" s="5"/>
      <c r="I84" s="5"/>
      <c r="J84" s="5"/>
      <c r="K84" s="5"/>
      <c r="L84" s="5"/>
      <c r="M84" s="5"/>
    </row>
    <row r="85" spans="1:13" ht="30">
      <c r="A85" s="32" t="s">
        <v>57</v>
      </c>
      <c r="B85" s="60">
        <v>1.108</v>
      </c>
      <c r="C85" s="61"/>
      <c r="D85" s="61"/>
      <c r="E85" s="62"/>
      <c r="F85" s="37"/>
      <c r="G85" s="5"/>
      <c r="H85" s="37"/>
      <c r="I85" s="5"/>
      <c r="J85" s="5"/>
      <c r="K85" s="5"/>
      <c r="L85" s="5"/>
      <c r="M85" s="5"/>
    </row>
    <row r="86" spans="1:13" ht="45">
      <c r="A86" s="32" t="s">
        <v>58</v>
      </c>
      <c r="B86" s="60">
        <v>0.327</v>
      </c>
      <c r="C86" s="61"/>
      <c r="D86" s="61"/>
      <c r="E86" s="62"/>
      <c r="F86" s="37"/>
      <c r="G86" s="5"/>
      <c r="H86" s="5"/>
      <c r="I86" s="5"/>
      <c r="J86" s="5"/>
      <c r="K86" s="5"/>
      <c r="L86" s="5"/>
      <c r="M86" s="5"/>
    </row>
    <row r="87" spans="1:13" ht="30.75" thickBot="1">
      <c r="A87" s="33" t="s">
        <v>59</v>
      </c>
      <c r="B87" s="60">
        <v>1.802</v>
      </c>
      <c r="C87" s="61"/>
      <c r="D87" s="61"/>
      <c r="E87" s="62"/>
      <c r="F87" s="37"/>
      <c r="G87" s="5"/>
      <c r="H87" s="5"/>
      <c r="I87" s="5"/>
      <c r="J87" s="5"/>
      <c r="K87" s="5"/>
      <c r="L87" s="5"/>
      <c r="M87" s="5"/>
    </row>
    <row r="88" spans="1:13" ht="15.75" thickBot="1">
      <c r="A88" s="1" t="s">
        <v>52</v>
      </c>
      <c r="B88" s="34">
        <v>1046.1200000000001</v>
      </c>
      <c r="C88" s="34">
        <v>1599.27</v>
      </c>
      <c r="D88" s="34">
        <v>2395.04</v>
      </c>
      <c r="E88" s="35">
        <v>3431.3399999999997</v>
      </c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sheetProtection/>
  <mergeCells count="36"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  <mergeCell ref="L64:M64"/>
    <mergeCell ref="L63:M63"/>
    <mergeCell ref="L62:M62"/>
    <mergeCell ref="L61:M61"/>
    <mergeCell ref="E59:F59"/>
    <mergeCell ref="C56:D56"/>
    <mergeCell ref="C53:D53"/>
    <mergeCell ref="L50:M50"/>
    <mergeCell ref="L49:M49"/>
    <mergeCell ref="L47:M47"/>
    <mergeCell ref="L46:M46"/>
    <mergeCell ref="L45:M45"/>
    <mergeCell ref="C42:D42"/>
    <mergeCell ref="J39:K39"/>
    <mergeCell ref="L37:M37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K25:L2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67">
      <selection activeCell="B84" sqref="B84:E87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421875" style="10" customWidth="1"/>
    <col min="4" max="5" width="9.140625" style="10" customWidth="1"/>
    <col min="6" max="6" width="15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"/>
      <c r="N1" s="5"/>
      <c r="O1" s="5"/>
      <c r="P1" s="5"/>
      <c r="Q1" s="5"/>
    </row>
    <row r="2" spans="1:17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42887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54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73"/>
      <c r="B6" s="73"/>
      <c r="C6" s="73"/>
      <c r="D6" s="73"/>
      <c r="E6" s="73"/>
      <c r="F6" s="73"/>
      <c r="G6" s="74" t="s">
        <v>2</v>
      </c>
      <c r="H6" s="75"/>
      <c r="I6" s="75"/>
      <c r="J6" s="76"/>
      <c r="L6" s="5"/>
      <c r="M6" s="5"/>
      <c r="N6" s="5"/>
      <c r="O6" s="5"/>
      <c r="P6" s="5"/>
      <c r="Q6" s="5"/>
    </row>
    <row r="7" spans="1:13" ht="15">
      <c r="A7" s="73"/>
      <c r="B7" s="73"/>
      <c r="C7" s="73"/>
      <c r="D7" s="73"/>
      <c r="E7" s="73"/>
      <c r="F7" s="73"/>
      <c r="G7" s="40" t="s">
        <v>3</v>
      </c>
      <c r="H7" s="40" t="s">
        <v>4</v>
      </c>
      <c r="I7" s="40" t="s">
        <v>5</v>
      </c>
      <c r="J7" s="40" t="s">
        <v>6</v>
      </c>
      <c r="L7" s="5"/>
      <c r="M7" s="5"/>
    </row>
    <row r="8" spans="1:13" ht="15">
      <c r="A8" s="41" t="s">
        <v>7</v>
      </c>
      <c r="B8" s="41"/>
      <c r="C8" s="41"/>
      <c r="D8" s="41"/>
      <c r="E8" s="41"/>
      <c r="F8" s="41"/>
      <c r="G8" s="47">
        <f>ROUND(($H$14+$H$14*0.1391*1.53+B88),2)</f>
        <v>2522.02</v>
      </c>
      <c r="H8" s="47">
        <f>ROUND(($H$14+$H$14*0.1391*1.53+C88),2)</f>
        <v>2522.02</v>
      </c>
      <c r="I8" s="47">
        <f>ROUND(($H$14+$H$14*0.1391*1.53+D88),2)</f>
        <v>2522.02</v>
      </c>
      <c r="J8" s="47">
        <f>ROUND(($H$14+$H$14*0.1391*1.53+E88),2)</f>
        <v>2522.02</v>
      </c>
      <c r="L8" s="5"/>
      <c r="M8" s="5"/>
    </row>
    <row r="9" spans="1:17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5"/>
      <c r="L9" s="5"/>
      <c r="M9" s="5"/>
      <c r="N9" s="17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49">
        <v>2076.79</v>
      </c>
      <c r="I14" s="49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5">
        <v>0.00206570613296352</v>
      </c>
      <c r="C23" s="55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1584.238</v>
      </c>
      <c r="L25" s="53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2">
        <v>926.22177</v>
      </c>
      <c r="G31" s="52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2.353725</v>
      </c>
      <c r="M33" s="51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380.7253169999999</v>
      </c>
      <c r="M34" s="50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231.964522</v>
      </c>
      <c r="M35" s="50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59.777243000000006</v>
      </c>
      <c r="M36" s="50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251.400963</v>
      </c>
      <c r="M37" s="50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318.41</v>
      </c>
      <c r="K39" s="5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49">
        <v>1258.915</v>
      </c>
      <c r="D42" s="4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266.354</v>
      </c>
      <c r="M45" s="5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140.274</v>
      </c>
      <c r="M46" s="5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72.892</v>
      </c>
      <c r="M47" s="5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326.36</v>
      </c>
      <c r="M49" s="5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453.035</v>
      </c>
      <c r="M50" s="5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6">
        <v>974785.866</v>
      </c>
      <c r="D53" s="5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59">
        <v>0</v>
      </c>
      <c r="D56" s="5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6">
        <v>651083.861</v>
      </c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80">
        <v>1258.915</v>
      </c>
      <c r="M61" s="80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81">
        <v>239368.129</v>
      </c>
      <c r="M62" s="81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81">
        <v>168554.276</v>
      </c>
      <c r="M63" s="81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81">
        <v>63497.571</v>
      </c>
      <c r="M64" s="81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81">
        <v>178404.97</v>
      </c>
      <c r="M65" s="81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4">
        <v>159300</v>
      </c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4">
        <f>'[1]Предельный уровень'!$C$42*1000</f>
        <v>0</v>
      </c>
      <c r="G71" s="44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6:17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 customHeight="1">
      <c r="A76" s="71" t="s">
        <v>66</v>
      </c>
      <c r="B76" s="71"/>
      <c r="C76" s="71"/>
      <c r="D76" s="71"/>
      <c r="E76" s="7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25" customHeight="1">
      <c r="A77" s="71"/>
      <c r="B77" s="71"/>
      <c r="C77" s="71"/>
      <c r="D77" s="71"/>
      <c r="E77" s="7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71"/>
      <c r="B78" s="71"/>
      <c r="C78" s="71"/>
      <c r="D78" s="71"/>
      <c r="E78" s="7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71"/>
      <c r="B79" s="71"/>
      <c r="C79" s="71"/>
      <c r="D79" s="71"/>
      <c r="E79" s="7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5" ht="15">
      <c r="A81" s="25"/>
      <c r="B81" s="25"/>
      <c r="C81" s="25"/>
      <c r="D81" s="25"/>
      <c r="E81" s="25"/>
    </row>
    <row r="82" spans="1:17" ht="15.75" thickBot="1">
      <c r="A82" s="26" t="s">
        <v>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thickBot="1">
      <c r="A83" s="27"/>
      <c r="B83" s="28" t="s">
        <v>3</v>
      </c>
      <c r="C83" s="29" t="s">
        <v>4</v>
      </c>
      <c r="D83" s="29" t="s">
        <v>5</v>
      </c>
      <c r="E83" s="30" t="s">
        <v>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68">
        <v>3.24</v>
      </c>
      <c r="C84" s="69"/>
      <c r="D84" s="69"/>
      <c r="E84" s="7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7.75" customHeight="1">
      <c r="A85" s="32" t="s">
        <v>57</v>
      </c>
      <c r="B85" s="60">
        <v>1.108</v>
      </c>
      <c r="C85" s="61"/>
      <c r="D85" s="61"/>
      <c r="E85" s="6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60">
      <c r="A86" s="32" t="s">
        <v>58</v>
      </c>
      <c r="B86" s="60">
        <v>0.327</v>
      </c>
      <c r="C86" s="61"/>
      <c r="D86" s="61"/>
      <c r="E86" s="6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0.75" thickBot="1">
      <c r="A87" s="33" t="s">
        <v>59</v>
      </c>
      <c r="B87" s="60">
        <v>1.802</v>
      </c>
      <c r="C87" s="61"/>
      <c r="D87" s="61"/>
      <c r="E87" s="6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f>B84</f>
        <v>3.24</v>
      </c>
      <c r="C88" s="34">
        <f>B84</f>
        <v>3.24</v>
      </c>
      <c r="D88" s="34">
        <f>B84</f>
        <v>3.24</v>
      </c>
      <c r="E88" s="34">
        <f>B84</f>
        <v>3.24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</sheetData>
  <sheetProtection/>
  <mergeCells count="36"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A76:E79"/>
    <mergeCell ref="C68:D68"/>
    <mergeCell ref="L62:M62"/>
    <mergeCell ref="L63:M63"/>
    <mergeCell ref="L64:M64"/>
    <mergeCell ref="L65:M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80" zoomScaleNormal="80" zoomScalePageLayoutView="0" workbookViewId="0" topLeftCell="A67">
      <selection activeCell="B84" sqref="B84:E87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3.28125" style="10" customWidth="1"/>
    <col min="4" max="5" width="9.140625" style="10" customWidth="1"/>
    <col min="6" max="6" width="13.851562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"/>
      <c r="N1" s="5"/>
      <c r="O1" s="5"/>
      <c r="P1" s="5"/>
      <c r="Q1" s="5"/>
    </row>
    <row r="2" spans="1:17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42887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62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3" ht="15">
      <c r="A6" s="67"/>
      <c r="B6" s="67"/>
      <c r="C6" s="67"/>
      <c r="D6" s="67"/>
      <c r="E6" s="67"/>
      <c r="F6" s="67"/>
      <c r="G6" s="64" t="s">
        <v>2</v>
      </c>
      <c r="H6" s="65"/>
      <c r="I6" s="65"/>
      <c r="J6" s="66"/>
      <c r="L6" s="5"/>
      <c r="M6" s="5"/>
    </row>
    <row r="7" spans="1:17" ht="15">
      <c r="A7" s="67"/>
      <c r="B7" s="67"/>
      <c r="C7" s="67"/>
      <c r="D7" s="67"/>
      <c r="E7" s="67"/>
      <c r="F7" s="67"/>
      <c r="G7" s="40" t="s">
        <v>3</v>
      </c>
      <c r="H7" s="40" t="s">
        <v>4</v>
      </c>
      <c r="I7" s="40" t="s">
        <v>5</v>
      </c>
      <c r="J7" s="40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7">
        <f>ROUND(($H$14+B88),2)</f>
        <v>2416.95</v>
      </c>
      <c r="H8" s="47">
        <f>ROUND(($H$14+C88),2)</f>
        <v>2416.95</v>
      </c>
      <c r="I8" s="47">
        <f>ROUND(($H$14+D88),2)</f>
        <v>2416.95</v>
      </c>
      <c r="J8" s="47">
        <f>ROUND(($H$14+E88),2)</f>
        <v>2416.95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49">
        <v>2076.79</v>
      </c>
      <c r="I14" s="49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5">
        <v>0.00206570613296352</v>
      </c>
      <c r="C23" s="55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1584.238</v>
      </c>
      <c r="L25" s="53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2">
        <v>926.22177</v>
      </c>
      <c r="G31" s="52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2.353725</v>
      </c>
      <c r="M33" s="51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380.7253169999999</v>
      </c>
      <c r="M34" s="50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231.964522</v>
      </c>
      <c r="M35" s="50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59.777243000000006</v>
      </c>
      <c r="M36" s="50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251.400963</v>
      </c>
      <c r="M37" s="50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318.41</v>
      </c>
      <c r="K39" s="5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49">
        <v>1258.915</v>
      </c>
      <c r="D42" s="4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266.354</v>
      </c>
      <c r="M45" s="5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140.274</v>
      </c>
      <c r="M46" s="5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72.892</v>
      </c>
      <c r="M47" s="5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326.36</v>
      </c>
      <c r="M49" s="5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453.035</v>
      </c>
      <c r="M50" s="5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6">
        <v>974785.866</v>
      </c>
      <c r="D53" s="5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59">
        <v>0</v>
      </c>
      <c r="D56" s="5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6">
        <v>651083.861</v>
      </c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80">
        <v>1258.915</v>
      </c>
      <c r="M61" s="80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81">
        <v>239368.129</v>
      </c>
      <c r="M62" s="81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81">
        <v>168554.276</v>
      </c>
      <c r="M63" s="81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81">
        <v>63497.571</v>
      </c>
      <c r="M64" s="81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81">
        <v>178404.97</v>
      </c>
      <c r="M65" s="81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4">
        <v>159300</v>
      </c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4">
        <f>'[1]Предельный уровень'!$C$42*1000</f>
        <v>0</v>
      </c>
      <c r="G71" s="44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7.75" customHeight="1">
      <c r="A83" s="31" t="s">
        <v>51</v>
      </c>
      <c r="B83" s="77">
        <v>336.92</v>
      </c>
      <c r="C83" s="78"/>
      <c r="D83" s="78"/>
      <c r="E83" s="7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68">
        <v>3.24</v>
      </c>
      <c r="C84" s="69"/>
      <c r="D84" s="69"/>
      <c r="E84" s="7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8.5" customHeight="1">
      <c r="A85" s="32" t="s">
        <v>57</v>
      </c>
      <c r="B85" s="60">
        <v>1.108</v>
      </c>
      <c r="C85" s="61"/>
      <c r="D85" s="61"/>
      <c r="E85" s="62"/>
      <c r="F85" s="37"/>
      <c r="G85" s="37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7" ht="60">
      <c r="A86" s="32" t="s">
        <v>58</v>
      </c>
      <c r="B86" s="60">
        <v>0.327</v>
      </c>
      <c r="C86" s="61"/>
      <c r="D86" s="61"/>
      <c r="E86" s="62"/>
      <c r="F86" s="37"/>
      <c r="G86" s="37"/>
    </row>
    <row r="87" spans="1:17" ht="30.75" thickBot="1">
      <c r="A87" s="33" t="s">
        <v>59</v>
      </c>
      <c r="B87" s="60">
        <v>1.802</v>
      </c>
      <c r="C87" s="61"/>
      <c r="D87" s="61"/>
      <c r="E87" s="62"/>
      <c r="F87" s="37"/>
      <c r="G87" s="37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f>B83+B84</f>
        <v>340.16</v>
      </c>
      <c r="C88" s="34">
        <v>340.16</v>
      </c>
      <c r="D88" s="34">
        <v>340.16</v>
      </c>
      <c r="E88" s="34">
        <v>340.16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</sheetData>
  <sheetProtection/>
  <mergeCells count="36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C68:D68"/>
    <mergeCell ref="L45:M45"/>
    <mergeCell ref="B83:E83"/>
    <mergeCell ref="C56:D56"/>
    <mergeCell ref="E59:F59"/>
    <mergeCell ref="L61:M61"/>
    <mergeCell ref="L63:M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6">
      <selection activeCell="C87" sqref="C87:E87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140625" style="10" customWidth="1"/>
    <col min="4" max="5" width="9.140625" style="10" customWidth="1"/>
    <col min="6" max="6" width="13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"/>
      <c r="N1" s="5"/>
      <c r="O1" s="5"/>
      <c r="P1" s="5"/>
      <c r="Q1" s="5"/>
    </row>
    <row r="2" spans="1:17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42887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63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67"/>
      <c r="B6" s="67"/>
      <c r="C6" s="67"/>
      <c r="D6" s="67"/>
      <c r="E6" s="67"/>
      <c r="F6" s="67"/>
      <c r="G6" s="64" t="s">
        <v>2</v>
      </c>
      <c r="H6" s="65"/>
      <c r="I6" s="65"/>
      <c r="J6" s="66"/>
      <c r="L6" s="5"/>
      <c r="M6" s="5"/>
      <c r="N6" s="5"/>
      <c r="O6" s="5"/>
      <c r="P6" s="5"/>
      <c r="Q6" s="5"/>
    </row>
    <row r="7" spans="1:17" ht="15">
      <c r="A7" s="67"/>
      <c r="B7" s="67"/>
      <c r="C7" s="67"/>
      <c r="D7" s="67"/>
      <c r="E7" s="67"/>
      <c r="F7" s="67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7">
        <f>ROUND(($H$14+$H$14*0.0878*1.53+B87),2)</f>
        <v>2359.01</v>
      </c>
      <c r="H8" s="47">
        <f>ROUND(($H$14+$H$14*0.0878*1.53+C87),2)</f>
        <v>2359.01</v>
      </c>
      <c r="I8" s="47">
        <f>ROUND(($H$14+$H$14*0.0878*1.53+D87),2)</f>
        <v>2359.01</v>
      </c>
      <c r="J8" s="47">
        <f>ROUND(($H$14+$H$14*0.0878*1.53+E87),2)</f>
        <v>2359.01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49">
        <v>2076.79</v>
      </c>
      <c r="I14" s="49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8" t="s">
        <v>67</v>
      </c>
      <c r="L18" s="48"/>
      <c r="M18" s="45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49" t="s">
        <v>68</v>
      </c>
      <c r="L20" s="49"/>
      <c r="M20" s="46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5">
        <v>0.00206570613296352</v>
      </c>
      <c r="C23" s="55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3">
        <v>1584.238</v>
      </c>
      <c r="L25" s="53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49">
        <v>0</v>
      </c>
      <c r="G28" s="49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2">
        <v>926.22177</v>
      </c>
      <c r="G31" s="52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1">
        <v>2.353725</v>
      </c>
      <c r="M33" s="51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0">
        <v>380.7253169999999</v>
      </c>
      <c r="M34" s="50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0">
        <v>231.964522</v>
      </c>
      <c r="M35" s="50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0">
        <v>59.777243000000006</v>
      </c>
      <c r="M36" s="50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0">
        <v>251.400963</v>
      </c>
      <c r="M37" s="50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4">
        <v>318.41</v>
      </c>
      <c r="K39" s="54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49">
        <v>1258.915</v>
      </c>
      <c r="D42" s="4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8"/>
      <c r="M44" s="38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8">
        <v>266.354</v>
      </c>
      <c r="M45" s="58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7">
        <v>140.274</v>
      </c>
      <c r="M46" s="57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7">
        <v>72.892</v>
      </c>
      <c r="M47" s="57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39"/>
      <c r="M48" s="39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8">
        <v>326.36</v>
      </c>
      <c r="M49" s="58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7">
        <v>453.035</v>
      </c>
      <c r="M50" s="57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6">
        <v>974785.866</v>
      </c>
      <c r="D53" s="5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59">
        <v>0</v>
      </c>
      <c r="D56" s="5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6">
        <v>651083.861</v>
      </c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80">
        <v>1258.915</v>
      </c>
      <c r="M61" s="80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81">
        <v>239368.129</v>
      </c>
      <c r="M62" s="81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81">
        <v>168554.276</v>
      </c>
      <c r="M63" s="81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81">
        <v>63497.571</v>
      </c>
      <c r="M64" s="81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81">
        <v>178404.97</v>
      </c>
      <c r="M65" s="81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4">
        <v>159300</v>
      </c>
      <c r="D68" s="5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4">
        <f>'[1]Предельный уровень'!$C$42*1000</f>
        <v>0</v>
      </c>
      <c r="G71" s="44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</row>
    <row r="73" spans="1:17" ht="15" customHeight="1">
      <c r="A73" s="71" t="s">
        <v>65</v>
      </c>
      <c r="B73" s="71"/>
      <c r="C73" s="71"/>
      <c r="D73" s="71"/>
      <c r="E73" s="71"/>
      <c r="F73" s="21"/>
      <c r="G73" s="21"/>
      <c r="H73" s="6"/>
      <c r="I73" s="6"/>
      <c r="J73" s="6"/>
      <c r="K73" s="6"/>
      <c r="L73" s="7"/>
      <c r="M73" s="6"/>
      <c r="N73" s="6"/>
      <c r="O73" s="6"/>
      <c r="P73" s="6"/>
      <c r="Q73" s="6"/>
    </row>
    <row r="74" spans="1:17" ht="15">
      <c r="A74" s="71"/>
      <c r="B74" s="71"/>
      <c r="C74" s="71"/>
      <c r="D74" s="71"/>
      <c r="E74" s="71"/>
      <c r="F74" s="21"/>
      <c r="G74" s="21"/>
      <c r="H74" s="6"/>
      <c r="I74" s="6"/>
      <c r="J74" s="6"/>
      <c r="K74" s="6"/>
      <c r="L74" s="7"/>
      <c r="M74" s="6"/>
      <c r="N74" s="6"/>
      <c r="O74" s="6"/>
      <c r="P74" s="6"/>
      <c r="Q74" s="6"/>
    </row>
    <row r="75" spans="1:17" ht="15">
      <c r="A75" s="71"/>
      <c r="B75" s="71"/>
      <c r="C75" s="71"/>
      <c r="D75" s="71"/>
      <c r="E75" s="71"/>
      <c r="F75" s="21"/>
      <c r="G75" s="21"/>
      <c r="H75" s="6"/>
      <c r="I75" s="6"/>
      <c r="J75" s="6"/>
      <c r="K75" s="6"/>
      <c r="L75" s="7"/>
      <c r="M75" s="6"/>
      <c r="N75" s="6"/>
      <c r="O75" s="6"/>
      <c r="P75" s="6"/>
      <c r="Q75" s="6"/>
    </row>
    <row r="76" spans="1:17" ht="15">
      <c r="A76" s="71"/>
      <c r="B76" s="71"/>
      <c r="C76" s="71"/>
      <c r="D76" s="71"/>
      <c r="E76" s="71"/>
      <c r="F76" s="21"/>
      <c r="G76" s="21"/>
      <c r="H76" s="6"/>
      <c r="I76" s="6"/>
      <c r="J76" s="6"/>
      <c r="K76" s="6"/>
      <c r="L76" s="7"/>
      <c r="M76" s="6"/>
      <c r="N76" s="6"/>
      <c r="O76" s="6"/>
      <c r="P76" s="6"/>
      <c r="Q76" s="6"/>
    </row>
    <row r="77" spans="1:17" ht="15">
      <c r="A77" s="6"/>
      <c r="B77" s="6"/>
      <c r="C77" s="6"/>
      <c r="D77" s="6"/>
      <c r="E77" s="6"/>
      <c r="F77" s="21"/>
      <c r="G77" s="21"/>
      <c r="H77" s="6"/>
      <c r="I77" s="6"/>
      <c r="J77" s="6"/>
      <c r="K77" s="6"/>
      <c r="L77" s="7"/>
      <c r="M77" s="6"/>
      <c r="N77" s="6"/>
      <c r="O77" s="6"/>
      <c r="P77" s="6"/>
      <c r="Q77" s="6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35" customHeight="1">
      <c r="A83" s="32" t="s">
        <v>64</v>
      </c>
      <c r="B83" s="68">
        <v>3.24</v>
      </c>
      <c r="C83" s="69"/>
      <c r="D83" s="69"/>
      <c r="E83" s="7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8.5" customHeight="1">
      <c r="A84" s="32" t="s">
        <v>57</v>
      </c>
      <c r="B84" s="60">
        <v>1.108</v>
      </c>
      <c r="C84" s="61"/>
      <c r="D84" s="61"/>
      <c r="E84" s="6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5" ht="60">
      <c r="A85" s="32" t="s">
        <v>58</v>
      </c>
      <c r="B85" s="60">
        <v>0.327</v>
      </c>
      <c r="C85" s="61"/>
      <c r="D85" s="61"/>
      <c r="E85" s="62"/>
    </row>
    <row r="86" spans="1:17" ht="30.75" thickBot="1">
      <c r="A86" s="33" t="s">
        <v>59</v>
      </c>
      <c r="B86" s="60">
        <v>1.802</v>
      </c>
      <c r="C86" s="61"/>
      <c r="D86" s="61"/>
      <c r="E86" s="6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thickBot="1">
      <c r="A87" s="1" t="s">
        <v>52</v>
      </c>
      <c r="B87" s="34">
        <v>3.24</v>
      </c>
      <c r="C87" s="34">
        <v>3.24</v>
      </c>
      <c r="D87" s="34">
        <v>3.24</v>
      </c>
      <c r="E87" s="34">
        <v>3.24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</sheetData>
  <sheetProtection/>
  <mergeCells count="36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C68:D68"/>
    <mergeCell ref="L45:M45"/>
    <mergeCell ref="A73:E76"/>
    <mergeCell ref="C56:D56"/>
    <mergeCell ref="E59:F59"/>
    <mergeCell ref="L61:M61"/>
    <mergeCell ref="L63:M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2017-07-14T10:20:07Z</dcterms:modified>
  <cp:category/>
  <cp:version/>
  <cp:contentType/>
  <cp:contentStatus/>
</cp:coreProperties>
</file>