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L61" i="10"/>
  <c r="E59" s="1"/>
  <c r="C42"/>
  <c r="F31"/>
  <c r="H14"/>
  <c r="C42" i="9"/>
  <c r="L61" s="1"/>
  <c r="E59" s="1"/>
  <c r="F31"/>
  <c r="H14"/>
  <c r="B85" l="1"/>
  <c r="B86" i="10" l="1"/>
  <c r="B87" i="9"/>
  <c r="B84" s="1"/>
  <c r="E88" s="1"/>
  <c r="J8" s="1"/>
  <c r="B85" i="10"/>
  <c r="B86" i="9"/>
  <c r="C88" l="1"/>
  <c r="H8" s="1"/>
  <c r="B88"/>
  <c r="G8" s="1"/>
  <c r="D88"/>
  <c r="I8" s="1"/>
  <c r="B84" i="10"/>
  <c r="B83" s="1"/>
  <c r="C87" l="1"/>
  <c r="H8" s="1"/>
  <c r="D87"/>
  <c r="I8" s="1"/>
  <c r="B87"/>
  <c r="G8" s="1"/>
  <c r="E87"/>
  <c r="J8" s="1"/>
</calcChain>
</file>

<file path=xl/sharedStrings.xml><?xml version="1.0" encoding="utf-8"?>
<sst xmlns="http://schemas.openxmlformats.org/spreadsheetml/2006/main" count="136" uniqueCount="62">
  <si>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</si>
  <si>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</si>
  <si>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</si>
  <si>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</si>
  <si>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</si>
  <si>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</si>
  <si>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</si>
  <si>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</si>
  <si>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</si>
  <si>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</si>
  <si>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</si>
  <si>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</si>
  <si>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</si>
  <si>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</si>
  <si>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</si>
  <si>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</si>
  <si>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</si>
  <si>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</si>
  <si>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</si>
  <si>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</si>
  <si>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</si>
  <si>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</si>
  <si>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</si>
  <si>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</si>
  <si>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</si>
  <si>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</si>
  <si>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</si>
  <si>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</si>
  <si>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</si>
  <si>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</si>
  <si>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</si>
  <si>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</si>
  <si>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</si>
  <si>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</si>
  <si>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</si>
  <si>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</si>
  <si>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</si>
  <si>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</si>
  <si>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</si>
  <si>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</si>
  <si>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</si>
  <si>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</si>
  <si>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</si>
  <si>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</si>
  <si>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</si>
  <si>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</si>
  <si>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</si>
  <si>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</si>
  <si>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</si>
  <si>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</si>
  <si>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</si>
  <si>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</si>
  <si>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</si>
  <si>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</si>
  <si>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</si>
  <si>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</si>
  <si>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</si>
  <si>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</si>
  <si>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</si>
  <si>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</si>
  <si>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</si>
  <si>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Ноябрь 2014г.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</si>
</sst>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0000000000000"/>
    <numFmt numFmtId="166" formatCode="0.000000000000000000"/>
    <numFmt numFmtId="167" formatCode="0.00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2" fontId="2" fillId="0" borderId="0" xfId="0" applyNumberFormat="1" applyFont="1" applyFill="1" applyAlignment="1">
      <alignment horizontal="right"/>
    </xf>
    <xf numFmtId="4" fontId="1" fillId="3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2" fillId="2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.%20&#1055;&#1088;&#1077;&#1076;&#1077;&#1083;&#1100;&#1085;&#1099;&#1077;%20&#1091;&#1088;&#1086;&#1074;&#1085;&#1080;%20&#1085;&#1077;&#1088;&#1077;&#1075;&#1091;&#1083;&#1080;&#1088;&#1091;&#1077;&#1084;&#1099;&#1093;%20&#1094;&#1077;&#1085;%20&#1079;&#1072;%20&#1053;&#1086;&#1103;&#1073;&#1088;&#1100;%202014%20(&#1084;&#1077;&#1085;&#1077;&#1077;%20150&#1082;&#1042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и РСК"/>
      <sheetName val="с шин станций"/>
      <sheetName val="по договорам купли-продажи"/>
      <sheetName val="для ОАО &quot;Оборонэнергосбыт&quot;"/>
      <sheetName val="для РСК(в пределах норм.)"/>
      <sheetName val="для РСК (сверх норм.)"/>
      <sheetName val="Лист1"/>
    </sheetNames>
    <sheetDataSet>
      <sheetData sheetId="0"/>
      <sheetData sheetId="1"/>
      <sheetData sheetId="2"/>
      <sheetData sheetId="3">
        <row r="84">
          <cell r="B84">
            <v>0.99399999999999999</v>
          </cell>
        </row>
        <row r="85">
          <cell r="B85">
            <v>0.28399999999999997</v>
          </cell>
        </row>
        <row r="86">
          <cell r="B86">
            <v>1.2789999999999999</v>
          </cell>
        </row>
      </sheetData>
      <sheetData sheetId="4">
        <row r="85">
          <cell r="B85">
            <v>0.99399999999999999</v>
          </cell>
        </row>
        <row r="86">
          <cell r="B86">
            <v>0.28399999999999997</v>
          </cell>
        </row>
        <row r="87">
          <cell r="B87">
            <v>1.2789999999999999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90" zoomScaleNormal="9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</row>
    <row r="2" spans="1: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  <c r="N2" s="1"/>
      <c r="O2" s="1"/>
      <c r="P2" s="1"/>
      <c r="Q2" s="1"/>
    </row>
    <row r="3" spans="1:18" ht="19.5" customHeight="1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57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39"/>
      <c r="B6" s="39"/>
      <c r="C6" s="39"/>
      <c r="D6" s="39"/>
      <c r="E6" s="39"/>
      <c r="F6" s="39"/>
      <c r="G6" s="40" t="s">
        <v>2</v>
      </c>
      <c r="H6" s="41"/>
      <c r="I6" s="41"/>
      <c r="J6" s="42"/>
      <c r="L6" s="1"/>
      <c r="M6" s="1"/>
      <c r="N6" s="1"/>
      <c r="O6" s="1"/>
      <c r="P6" s="1"/>
      <c r="Q6" s="1"/>
    </row>
    <row r="7" spans="1:18">
      <c r="A7" s="39"/>
      <c r="B7" s="39"/>
      <c r="C7" s="39"/>
      <c r="D7" s="39"/>
      <c r="E7" s="39"/>
      <c r="F7" s="39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1">
        <f>ROUND(($H$14+B88),2)</f>
        <v>1963.76</v>
      </c>
      <c r="H8" s="31">
        <f t="shared" ref="H8:J8" si="0">ROUND(($H$14+C88),2)</f>
        <v>1963.76</v>
      </c>
      <c r="I8" s="31">
        <f t="shared" si="0"/>
        <v>1963.76</v>
      </c>
      <c r="J8" s="31">
        <f t="shared" si="0"/>
        <v>1963.76</v>
      </c>
      <c r="L8" s="27"/>
      <c r="M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3">
        <f>ROUND((K18+B23*K20+F71),3)</f>
        <v>1685.414</v>
      </c>
      <c r="I14" s="43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8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6">
        <v>1076.6099999999999</v>
      </c>
      <c r="L18" s="36"/>
      <c r="M18" s="3"/>
      <c r="N18" s="3"/>
      <c r="O18" s="3"/>
      <c r="P18" s="3"/>
      <c r="Q18" s="3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19"/>
      <c r="Q19" s="2"/>
    </row>
    <row r="20" spans="1:18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36">
        <v>307959.5</v>
      </c>
      <c r="L20" s="36"/>
      <c r="M20" s="3"/>
      <c r="N20" s="3"/>
      <c r="O20" s="3"/>
      <c r="P20" s="25"/>
      <c r="Q20" s="3"/>
    </row>
    <row r="21" spans="1:18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32"/>
      <c r="Q21" s="2"/>
    </row>
    <row r="22" spans="1:18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5"/>
      <c r="Q22" s="25"/>
      <c r="R22" s="33"/>
    </row>
    <row r="23" spans="1:18">
      <c r="A23" s="2" t="s">
        <v>15</v>
      </c>
      <c r="B23" s="37">
        <v>1.9768978295281602E-3</v>
      </c>
      <c r="C23" s="37"/>
      <c r="E23" s="2"/>
      <c r="G23" s="2"/>
      <c r="H23" s="25"/>
      <c r="I23" s="2"/>
      <c r="J23" s="2"/>
      <c r="K23" s="2"/>
      <c r="L23" s="2"/>
      <c r="M23" s="2"/>
      <c r="N23" s="2"/>
      <c r="O23" s="2"/>
      <c r="P23" s="2"/>
      <c r="Q23" s="2"/>
      <c r="R23" s="33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4"/>
    </row>
    <row r="25" spans="1:18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5">
        <v>1999.854</v>
      </c>
      <c r="L25" s="35"/>
      <c r="M25" s="4"/>
      <c r="N25" s="3"/>
      <c r="O25" s="3"/>
      <c r="P25" s="3"/>
      <c r="Q25" s="3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>
      <c r="A28" s="6" t="s">
        <v>18</v>
      </c>
      <c r="B28" s="2"/>
      <c r="C28" s="2"/>
      <c r="D28" s="2"/>
      <c r="E28" s="5"/>
      <c r="F28" s="35">
        <v>0</v>
      </c>
      <c r="G28" s="35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>
      <c r="A31" s="6" t="s">
        <v>20</v>
      </c>
      <c r="B31" s="2"/>
      <c r="C31" s="2"/>
      <c r="D31" s="5"/>
      <c r="E31" s="5"/>
      <c r="F31" s="35">
        <f>SUM(L33:M37)</f>
        <v>1032.8593190000001</v>
      </c>
      <c r="G31" s="35"/>
      <c r="I31" s="2"/>
      <c r="J31" s="2"/>
      <c r="K31" s="2"/>
      <c r="L31" s="2"/>
      <c r="M31" s="2"/>
      <c r="N31" s="2"/>
      <c r="O31" s="2"/>
      <c r="P31" s="2"/>
      <c r="Q31" s="2"/>
    </row>
    <row r="32" spans="1:18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35">
        <v>3.5374059999999998</v>
      </c>
      <c r="M33" s="35"/>
      <c r="N33" s="2"/>
      <c r="O33" s="3"/>
      <c r="P33" s="3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5">
        <v>569.89747599999998</v>
      </c>
      <c r="M34" s="45"/>
      <c r="N34" s="2"/>
      <c r="O34" s="3"/>
      <c r="P34" s="3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5">
        <v>92.082821000000095</v>
      </c>
      <c r="M35" s="45"/>
      <c r="N35" s="2"/>
      <c r="O35" s="3"/>
      <c r="P35" s="3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5">
        <v>260.24449900000002</v>
      </c>
      <c r="M36" s="45"/>
      <c r="N36" s="2"/>
      <c r="O36" s="3"/>
      <c r="P36" s="3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5">
        <v>107.097117</v>
      </c>
      <c r="M37" s="45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35">
        <v>351.149</v>
      </c>
      <c r="K39" s="35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35">
        <f>SUM(L45:M50)</f>
        <v>1869.8370000000002</v>
      </c>
      <c r="D42" s="3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4">
        <v>505.99200000000002</v>
      </c>
      <c r="M45" s="44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4">
        <v>387.8</v>
      </c>
      <c r="M46" s="44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4">
        <v>157.46299999999999</v>
      </c>
      <c r="M47" s="44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0"/>
      <c r="M48" s="30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7">
        <v>363.87099999999998</v>
      </c>
      <c r="M49" s="47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8">
        <v>454.71100000000001</v>
      </c>
      <c r="M50" s="48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35">
        <v>1285591.2409999999</v>
      </c>
      <c r="D53" s="3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37">
        <v>0</v>
      </c>
      <c r="D56" s="3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35">
        <f>SUM(L61:M65)</f>
        <v>829850.39200000011</v>
      </c>
      <c r="F59" s="3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3">
        <f>C42</f>
        <v>1869.8370000000002</v>
      </c>
      <c r="M61" s="43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9">
        <v>391380.2</v>
      </c>
      <c r="M62" s="49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9">
        <v>62356.118000000002</v>
      </c>
      <c r="M63" s="49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9">
        <v>280937.8</v>
      </c>
      <c r="M64" s="49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9">
        <v>93306.437000000005</v>
      </c>
      <c r="M65" s="49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35">
        <v>144219.6</v>
      </c>
      <c r="D68" s="3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46">
        <v>0</v>
      </c>
      <c r="G71" s="46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4" t="s">
        <v>51</v>
      </c>
      <c r="B83" s="50">
        <v>275.79000000000002</v>
      </c>
      <c r="C83" s="51"/>
      <c r="D83" s="51"/>
      <c r="E83" s="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1" t="s">
        <v>59</v>
      </c>
      <c r="B84" s="50">
        <f>B85+B86+B87</f>
        <v>2.5569999999999999</v>
      </c>
      <c r="C84" s="51"/>
      <c r="D84" s="51"/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1" t="s">
        <v>54</v>
      </c>
      <c r="B85" s="53">
        <f>'[1]для ОАО "Оборонэнергосбыт"'!B84:E84</f>
        <v>0.99399999999999999</v>
      </c>
      <c r="C85" s="54"/>
      <c r="D85" s="54"/>
      <c r="E85" s="5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1" t="s">
        <v>55</v>
      </c>
      <c r="B86" s="53">
        <f>'[1]для ОАО "Оборонэнергосбыт"'!B85:E85</f>
        <v>0.28399999999999997</v>
      </c>
      <c r="C86" s="54"/>
      <c r="D86" s="54"/>
      <c r="E86" s="55"/>
    </row>
    <row r="87" spans="1:17" ht="30.75" thickBot="1">
      <c r="A87" s="22" t="s">
        <v>56</v>
      </c>
      <c r="B87" s="53">
        <f>'[1]для ОАО "Оборонэнергосбыт"'!B86:E86</f>
        <v>1.2789999999999999</v>
      </c>
      <c r="C87" s="54"/>
      <c r="D87" s="54"/>
      <c r="E87" s="5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3" t="s">
        <v>52</v>
      </c>
      <c r="B88" s="24">
        <f>B83+B84</f>
        <v>278.34700000000004</v>
      </c>
      <c r="C88" s="24">
        <f>B83+B84</f>
        <v>278.34700000000004</v>
      </c>
      <c r="D88" s="24">
        <f>B83+B84</f>
        <v>278.34700000000004</v>
      </c>
      <c r="E88" s="24">
        <f>B83+B84</f>
        <v>278.34700000000004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</row>
    <row r="2" spans="1: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58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39"/>
      <c r="B6" s="39"/>
      <c r="C6" s="39"/>
      <c r="D6" s="39"/>
      <c r="E6" s="39"/>
      <c r="F6" s="39"/>
      <c r="G6" s="40" t="s">
        <v>2</v>
      </c>
      <c r="H6" s="41"/>
      <c r="I6" s="41"/>
      <c r="J6" s="42"/>
      <c r="L6" s="1"/>
      <c r="M6" s="1"/>
      <c r="N6" s="1"/>
      <c r="O6" s="1"/>
      <c r="P6" s="1"/>
      <c r="Q6" s="1"/>
    </row>
    <row r="7" spans="1:18">
      <c r="A7" s="39"/>
      <c r="B7" s="39"/>
      <c r="C7" s="39"/>
      <c r="D7" s="39"/>
      <c r="E7" s="39"/>
      <c r="F7" s="39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1">
        <f>ROUND(($H$14+$H$14*0.0888*1.1+B87),2)</f>
        <v>1852.6</v>
      </c>
      <c r="H8" s="31">
        <f>ROUND(($H$14+$H$14*0.0888*1.1+C87),2)</f>
        <v>1852.6</v>
      </c>
      <c r="I8" s="31">
        <f>ROUND(($H$14+$H$14*0.0888*1.1+D87),2)</f>
        <v>1852.6</v>
      </c>
      <c r="J8" s="31">
        <f>ROUND(($H$14+$H$14*0.0888*1.1+E87),2)</f>
        <v>1852.6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3">
        <f>ROUND((K18+B23*K20+F71),3)</f>
        <v>1685.414</v>
      </c>
      <c r="I14" s="43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8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6">
        <v>1076.6099999999999</v>
      </c>
      <c r="L18" s="36"/>
      <c r="M18" s="3"/>
      <c r="N18" s="3"/>
      <c r="O18" s="3"/>
      <c r="P18" s="3"/>
      <c r="Q18" s="3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19"/>
      <c r="Q19" s="2"/>
    </row>
    <row r="20" spans="1:18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36">
        <v>307959.5</v>
      </c>
      <c r="L20" s="36"/>
      <c r="M20" s="3"/>
      <c r="N20" s="3"/>
      <c r="O20" s="3"/>
      <c r="P20" s="25"/>
      <c r="Q20" s="3"/>
    </row>
    <row r="21" spans="1:18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32"/>
      <c r="Q21" s="2"/>
    </row>
    <row r="22" spans="1:18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5"/>
      <c r="Q22" s="25"/>
      <c r="R22" s="33"/>
    </row>
    <row r="23" spans="1:18">
      <c r="A23" s="2" t="s">
        <v>15</v>
      </c>
      <c r="B23" s="37">
        <v>1.9768978295281602E-3</v>
      </c>
      <c r="C23" s="37"/>
      <c r="E23" s="2"/>
      <c r="G23" s="2"/>
      <c r="H23" s="25"/>
      <c r="I23" s="2"/>
      <c r="J23" s="2"/>
      <c r="K23" s="2"/>
      <c r="L23" s="2"/>
      <c r="M23" s="2"/>
      <c r="N23" s="2"/>
      <c r="O23" s="2"/>
      <c r="P23" s="2"/>
      <c r="Q23" s="2"/>
      <c r="R23" s="33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4"/>
    </row>
    <row r="25" spans="1:18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5">
        <v>1999.854</v>
      </c>
      <c r="L25" s="35"/>
      <c r="M25" s="4"/>
      <c r="N25" s="3"/>
      <c r="O25" s="3"/>
      <c r="P25" s="3"/>
      <c r="Q25" s="3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>
      <c r="A28" s="6" t="s">
        <v>18</v>
      </c>
      <c r="B28" s="2"/>
      <c r="C28" s="2"/>
      <c r="D28" s="2"/>
      <c r="E28" s="5"/>
      <c r="F28" s="35">
        <v>0</v>
      </c>
      <c r="G28" s="35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>
      <c r="A31" s="6" t="s">
        <v>20</v>
      </c>
      <c r="B31" s="2"/>
      <c r="C31" s="2"/>
      <c r="D31" s="5"/>
      <c r="E31" s="5"/>
      <c r="F31" s="35">
        <f>SUM(L33:M37)</f>
        <v>1032.8593190000001</v>
      </c>
      <c r="G31" s="35"/>
      <c r="I31" s="2"/>
      <c r="J31" s="2"/>
      <c r="K31" s="2"/>
      <c r="L31" s="2"/>
      <c r="M31" s="2"/>
      <c r="N31" s="2"/>
      <c r="O31" s="2"/>
      <c r="P31" s="2"/>
      <c r="Q31" s="2"/>
    </row>
    <row r="32" spans="1:18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35">
        <v>3.5374059999999998</v>
      </c>
      <c r="M33" s="35"/>
      <c r="N33" s="2"/>
      <c r="O33" s="3"/>
      <c r="P33" s="3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5">
        <v>569.89747599999998</v>
      </c>
      <c r="M34" s="45"/>
      <c r="N34" s="2"/>
      <c r="O34" s="3"/>
      <c r="P34" s="3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5">
        <v>92.082821000000095</v>
      </c>
      <c r="M35" s="45"/>
      <c r="N35" s="2"/>
      <c r="O35" s="3"/>
      <c r="P35" s="3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5">
        <v>260.24449900000002</v>
      </c>
      <c r="M36" s="45"/>
      <c r="N36" s="2"/>
      <c r="O36" s="3"/>
      <c r="P36" s="3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5">
        <v>107.097117</v>
      </c>
      <c r="M37" s="45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35">
        <v>351.149</v>
      </c>
      <c r="K39" s="35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35">
        <f>SUM(L45:M50)</f>
        <v>1869.8370000000002</v>
      </c>
      <c r="D42" s="3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4">
        <v>505.99200000000002</v>
      </c>
      <c r="M45" s="44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4">
        <v>387.8</v>
      </c>
      <c r="M46" s="44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4">
        <v>157.46299999999999</v>
      </c>
      <c r="M47" s="44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0"/>
      <c r="M48" s="30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7">
        <v>363.87099999999998</v>
      </c>
      <c r="M49" s="47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8">
        <v>454.71100000000001</v>
      </c>
      <c r="M50" s="48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35">
        <v>1285591.2409999999</v>
      </c>
      <c r="D53" s="3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37">
        <v>0</v>
      </c>
      <c r="D56" s="3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35">
        <f>SUM(L61:M65)</f>
        <v>829850.39200000011</v>
      </c>
      <c r="F59" s="3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3">
        <f>C42</f>
        <v>1869.8370000000002</v>
      </c>
      <c r="M61" s="43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9">
        <v>391380.2</v>
      </c>
      <c r="M62" s="49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9">
        <v>62356.118000000002</v>
      </c>
      <c r="M63" s="49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9">
        <v>280937.8</v>
      </c>
      <c r="M64" s="49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9">
        <v>93306.437000000005</v>
      </c>
      <c r="M65" s="49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35">
        <v>144219.6</v>
      </c>
      <c r="D68" s="3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46">
        <v>0</v>
      </c>
      <c r="G71" s="46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>
      <c r="A73" s="56" t="s">
        <v>60</v>
      </c>
      <c r="B73" s="57"/>
      <c r="C73" s="57"/>
      <c r="D73" s="57"/>
      <c r="E73" s="57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57"/>
      <c r="B74" s="57"/>
      <c r="C74" s="57"/>
      <c r="D74" s="57"/>
      <c r="E74" s="57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57"/>
      <c r="B75" s="57"/>
      <c r="C75" s="57"/>
      <c r="D75" s="57"/>
      <c r="E75" s="57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57"/>
      <c r="B76" s="57"/>
      <c r="C76" s="57"/>
      <c r="D76" s="57"/>
      <c r="E76" s="57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1" t="s">
        <v>59</v>
      </c>
      <c r="B83" s="50">
        <f>B84+B85+B86</f>
        <v>2.5569999999999999</v>
      </c>
      <c r="C83" s="51"/>
      <c r="D83" s="51"/>
      <c r="E83" s="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1" t="s">
        <v>54</v>
      </c>
      <c r="B84" s="53">
        <f>'[1]для РСК(в пределах норм.)'!B85:E85</f>
        <v>0.99399999999999999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1" t="s">
        <v>55</v>
      </c>
      <c r="B85" s="53">
        <f>'[1]для РСК(в пределах норм.)'!B86:E86</f>
        <v>0.28399999999999997</v>
      </c>
      <c r="C85" s="54"/>
      <c r="D85" s="54"/>
      <c r="E85" s="55"/>
    </row>
    <row r="86" spans="1:17" ht="30.75" thickBot="1">
      <c r="A86" s="22" t="s">
        <v>56</v>
      </c>
      <c r="B86" s="53">
        <f>'[1]для РСК(в пределах норм.)'!B87:E87</f>
        <v>1.2789999999999999</v>
      </c>
      <c r="C86" s="54"/>
      <c r="D86" s="54"/>
      <c r="E86" s="5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3" t="s">
        <v>52</v>
      </c>
      <c r="B87" s="24">
        <f>B83</f>
        <v>2.5569999999999999</v>
      </c>
      <c r="C87" s="24">
        <f>B83</f>
        <v>2.5569999999999999</v>
      </c>
      <c r="D87" s="24">
        <f>B83</f>
        <v>2.5569999999999999</v>
      </c>
      <c r="E87" s="24">
        <f>B83</f>
        <v>2.5569999999999999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2014-12-12T07:28:05Z</dcterms:modified>
</cp:coreProperties>
</file>