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  <sheet name="Лист1" sheetId="11" r:id="rId7"/>
  </sheets>
  <calcPr calcId="125725"/>
</workbook>
</file>

<file path=xl/calcChain.xml><?xml version="1.0" encoding="utf-8"?>
<calcChain xmlns="http://schemas.openxmlformats.org/spreadsheetml/2006/main">
  <c r="L61" i="10"/>
  <c r="E59" s="1"/>
  <c r="C42"/>
  <c r="F31"/>
  <c r="H14"/>
  <c r="L61" i="9"/>
  <c r="E59" s="1"/>
  <c r="C42"/>
  <c r="F31"/>
  <c r="H14"/>
  <c r="C42" i="8"/>
  <c r="L61" s="1"/>
  <c r="E59" s="1"/>
  <c r="F31"/>
  <c r="H14"/>
  <c r="L61" i="7"/>
  <c r="E59" s="1"/>
  <c r="C42"/>
  <c r="F31"/>
  <c r="H14"/>
  <c r="L61" i="6"/>
  <c r="E59" s="1"/>
  <c r="C42"/>
  <c r="F31"/>
  <c r="H14"/>
  <c r="B84" i="1"/>
  <c r="H14"/>
  <c r="E59"/>
  <c r="C42"/>
  <c r="F31" l="1"/>
  <c r="L61" l="1"/>
  <c r="B87" i="6" l="1"/>
  <c r="B87" i="7" s="1"/>
  <c r="B86" i="8" s="1"/>
  <c r="B87" i="9" s="1"/>
  <c r="B86" i="6"/>
  <c r="B86" i="7" s="1"/>
  <c r="B85" i="8" s="1"/>
  <c r="B86" i="9" s="1"/>
  <c r="B85" i="6"/>
  <c r="B85" i="7" s="1"/>
  <c r="B84" i="8" s="1"/>
  <c r="B88" i="1"/>
  <c r="B85" i="9" l="1"/>
  <c r="B84" i="10" s="1"/>
  <c r="B85"/>
  <c r="B86"/>
  <c r="B83" l="1"/>
  <c r="E87" s="1"/>
  <c r="B87" l="1"/>
  <c r="D87"/>
  <c r="C87"/>
  <c r="B84" i="9" l="1"/>
  <c r="B84" i="7"/>
  <c r="B84" i="6"/>
  <c r="B83" i="8"/>
  <c r="E87" l="1"/>
  <c r="D87"/>
  <c r="C87"/>
  <c r="B87"/>
  <c r="D88" i="9"/>
  <c r="E88" l="1"/>
  <c r="B88"/>
  <c r="C88"/>
  <c r="E88" i="7" l="1"/>
  <c r="E88" i="6"/>
  <c r="E88" i="1"/>
  <c r="B88" i="7"/>
  <c r="C88"/>
  <c r="D88"/>
  <c r="C88" i="1"/>
  <c r="D88"/>
  <c r="B88" i="6"/>
  <c r="C88"/>
  <c r="D88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<sst xmlns="http://schemas.openxmlformats.org/spreadsheetml/2006/main" count="412" uniqueCount="71">
  <si>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</si>
  <si>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</si>
  <si>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</si>
  <si>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</si>
  <si>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</si>
  <si>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</si>
  <si>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</si>
  <si>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</si>
  <si>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</si>
  <si>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</si>
  <si>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</si>
  <si>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</si>
  <si>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</si>
  <si>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</si>
  <si>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</si>
  <si>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</si>
  <si>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</si>
  <si>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</si>
  <si>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</si>
  <si>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</si>
  <si>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</si>
  <si>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</si>
  <si>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</si>
  <si>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</si>
  <si>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</si>
  <si>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</si>
  <si>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</si>
  <si>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</si>
  <si>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</si>
  <si>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</si>
  <si>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</si>
  <si>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</si>
  <si>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</si>
  <si>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</si>
  <si>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</si>
  <si>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</si>
  <si>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</si>
  <si>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</si>
  <si>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</si>
  <si>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</si>
  <si>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</si>
  <si>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</si>
  <si>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</si>
  <si>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</si>
  <si>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</si>
  <si>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</si>
  <si>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</si>
  <si>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</si>
  <si>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</si>
  <si>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</si>
  <si>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</si>
  <si>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</si>
  <si>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</si>
  <si>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</si>
  <si>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</si>
  <si>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</si>
  <si>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</si>
  <si>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</si>
  <si>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</si>
  <si>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</si>
  <si>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</si>
  <si>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</si>
  <si>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</si>
  <si>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</si>
  <si>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</si>
  <si>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</si>
  <si>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* с учетом платы за услуги и без сбытовой надбавки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</si>
  <si>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</si>
  <si>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менее 150кВт: 14,07%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</si>
  <si>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</si>
  <si>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сентябрь 2014г.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</si>
</sst>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0000000000000"/>
    <numFmt numFmtId="166" formatCode="0.0000000000"/>
    <numFmt numFmtId="167" formatCode="0.00000000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1" fillId="0" borderId="0" xfId="0" applyNumberFormat="1" applyFont="1"/>
    <xf numFmtId="2" fontId="2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4" fontId="0" fillId="0" borderId="2" xfId="0" applyNumberFormat="1" applyBorder="1"/>
    <xf numFmtId="4" fontId="0" fillId="0" borderId="1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0" zoomScaleNormal="80" workbookViewId="0">
      <selection activeCell="K11" sqref="K11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140625" customWidth="1"/>
    <col min="16" max="16" width="19.7109375" customWidth="1"/>
    <col min="17" max="17" width="12" customWidth="1"/>
    <col min="18" max="18" width="31.85546875" customWidth="1"/>
    <col min="19" max="19" width="9.85546875" bestFit="1" customWidth="1"/>
  </cols>
  <sheetData>
    <row r="1" spans="1:19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19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1"/>
      <c r="P2" s="1"/>
      <c r="Q2" s="1"/>
    </row>
    <row r="3" spans="1:19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57"/>
      <c r="B6" s="57"/>
      <c r="C6" s="57"/>
      <c r="D6" s="57"/>
      <c r="E6" s="57"/>
      <c r="F6" s="57"/>
      <c r="G6" s="54" t="s">
        <v>2</v>
      </c>
      <c r="H6" s="55"/>
      <c r="I6" s="55"/>
      <c r="J6" s="56"/>
      <c r="L6" s="1"/>
      <c r="M6" s="1"/>
      <c r="N6" s="1"/>
      <c r="O6" s="1"/>
      <c r="P6" s="1"/>
      <c r="Q6" s="1"/>
    </row>
    <row r="7" spans="1:19">
      <c r="A7" s="57"/>
      <c r="B7" s="57"/>
      <c r="C7" s="57"/>
      <c r="D7" s="57"/>
      <c r="E7" s="57"/>
      <c r="F7" s="57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45">
        <v>3026.32</v>
      </c>
      <c r="H8" s="45">
        <v>3582.54</v>
      </c>
      <c r="I8" s="45">
        <v>4299.4799999999996</v>
      </c>
      <c r="J8" s="45">
        <v>5287.03</v>
      </c>
      <c r="L8" s="1"/>
      <c r="M8" s="1"/>
      <c r="N8" s="1"/>
      <c r="P8" s="36"/>
      <c r="Q8" s="36"/>
      <c r="R8" s="36"/>
      <c r="S8" s="36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1">
        <f>ROUND((K18+B23*K20+F71),3)</f>
        <v>1930.547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8">
        <v>1196.81</v>
      </c>
      <c r="L18" s="58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8">
        <v>290389.46999999997</v>
      </c>
      <c r="L20" s="58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5">
        <v>2.52673389701853E-3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1655.9860000000001</v>
      </c>
      <c r="L25" s="49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9">
        <f>SUM(L33:M37)</f>
        <v>880.6027499999999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2.2157610000000001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4">
        <v>460.490906</v>
      </c>
      <c r="M34" s="7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4">
        <v>70.028761000000003</v>
      </c>
      <c r="M35" s="7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4">
        <v>251.20611700000001</v>
      </c>
      <c r="M36" s="7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4">
        <v>96.661204999999995</v>
      </c>
      <c r="M37" s="7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316.04500000000002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1326.028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6">
        <v>470.77</v>
      </c>
      <c r="M45" s="66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6">
        <v>268.68900000000002</v>
      </c>
      <c r="M46" s="66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6">
        <v>119.56100000000001</v>
      </c>
      <c r="M47" s="66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7">
        <v>224.20099999999999</v>
      </c>
      <c r="M49" s="6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3">
        <v>242.80699999999999</v>
      </c>
      <c r="M50" s="7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1076360.253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764766.84899999993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f>C42</f>
        <v>1326.028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360320.25199999998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53768.525000000001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268854.10399999999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80497.94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129802.1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0">
        <v>0</v>
      </c>
      <c r="G71" s="50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8" t="s">
        <v>68</v>
      </c>
      <c r="B76" s="69"/>
      <c r="C76" s="69"/>
      <c r="D76" s="69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9"/>
      <c r="B77" s="69"/>
      <c r="C77" s="69"/>
      <c r="D77" s="69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9"/>
      <c r="B78" s="69"/>
      <c r="C78" s="69"/>
      <c r="D78" s="69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9"/>
      <c r="B79" s="69"/>
      <c r="C79" s="69"/>
      <c r="D79" s="69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39">
        <v>794.07</v>
      </c>
      <c r="C83" s="40">
        <v>1350.29</v>
      </c>
      <c r="D83" s="40">
        <v>2067.23</v>
      </c>
      <c r="E83" s="41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67</v>
      </c>
      <c r="B84" s="59">
        <f>B85+B86+B87</f>
        <v>2.91</v>
      </c>
      <c r="C84" s="60"/>
      <c r="D84" s="60"/>
      <c r="E84" s="6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62">
        <v>1.06</v>
      </c>
      <c r="C85" s="63"/>
      <c r="D85" s="63"/>
      <c r="E85" s="64"/>
      <c r="F85" s="4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62">
        <v>0.3</v>
      </c>
      <c r="C86" s="63"/>
      <c r="D86" s="63"/>
      <c r="E86" s="64"/>
      <c r="F86" s="4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0">
        <v>1.55</v>
      </c>
      <c r="C87" s="71"/>
      <c r="D87" s="71"/>
      <c r="E87" s="72"/>
      <c r="F87" s="4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796.98</v>
      </c>
      <c r="C88" s="27">
        <f>C83+B84</f>
        <v>1353.2</v>
      </c>
      <c r="D88" s="27">
        <f>D83+B84</f>
        <v>2070.14</v>
      </c>
      <c r="E88" s="28">
        <f>E83+B84</f>
        <v>3057.69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A1:L2"/>
    <mergeCell ref="G6:J6"/>
    <mergeCell ref="H14:I14"/>
    <mergeCell ref="A6:F7"/>
    <mergeCell ref="K18:L18"/>
    <mergeCell ref="F31:G31"/>
    <mergeCell ref="F71:G71"/>
    <mergeCell ref="C68:D68"/>
    <mergeCell ref="L61:M61"/>
    <mergeCell ref="L62:M6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19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1"/>
      <c r="P2" s="1"/>
      <c r="Q2" s="1"/>
    </row>
    <row r="3" spans="1:19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57"/>
      <c r="B6" s="57"/>
      <c r="C6" s="57"/>
      <c r="D6" s="57"/>
      <c r="E6" s="57"/>
      <c r="F6" s="57"/>
      <c r="G6" s="54" t="s">
        <v>2</v>
      </c>
      <c r="H6" s="55"/>
      <c r="I6" s="55"/>
      <c r="J6" s="56"/>
      <c r="L6" s="1"/>
      <c r="M6" s="1"/>
      <c r="N6" s="1"/>
      <c r="O6" s="1"/>
      <c r="P6" s="1"/>
      <c r="Q6" s="1"/>
      <c r="R6" s="1"/>
      <c r="S6" s="1"/>
    </row>
    <row r="7" spans="1:19">
      <c r="A7" s="57"/>
      <c r="B7" s="57"/>
      <c r="C7" s="57"/>
      <c r="D7" s="57"/>
      <c r="E7" s="57"/>
      <c r="F7" s="57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45">
        <v>2843.64</v>
      </c>
      <c r="H8" s="10">
        <v>3393.14</v>
      </c>
      <c r="I8" s="10">
        <v>3817.12</v>
      </c>
      <c r="J8" s="10">
        <v>4767.33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1">
        <f>ROUND((K18+B23*K20+F71),3)</f>
        <v>1930.547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8">
        <v>1196.81</v>
      </c>
      <c r="L18" s="58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8">
        <v>290389.46999999997</v>
      </c>
      <c r="L20" s="58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5">
        <v>2.52673389701853E-3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1655.9860000000001</v>
      </c>
      <c r="L25" s="49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9">
        <f>SUM(L33:M37)</f>
        <v>880.6027499999999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2.2157610000000001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4">
        <v>460.490906</v>
      </c>
      <c r="M34" s="7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4">
        <v>70.028761000000003</v>
      </c>
      <c r="M35" s="7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4">
        <v>251.20611700000001</v>
      </c>
      <c r="M36" s="7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4">
        <v>96.661204999999995</v>
      </c>
      <c r="M37" s="7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316.04500000000002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1326.028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6">
        <v>470.77</v>
      </c>
      <c r="M45" s="66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6">
        <v>268.68900000000002</v>
      </c>
      <c r="M46" s="66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6">
        <v>119.56100000000001</v>
      </c>
      <c r="M47" s="66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7">
        <v>224.20099999999999</v>
      </c>
      <c r="M49" s="6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3">
        <v>242.80699999999999</v>
      </c>
      <c r="M50" s="7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1076360.253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764766.84899999993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f>C42</f>
        <v>1326.028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360320.25199999998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53768.525000000001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268854.10399999999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80497.94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129802.1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0">
        <v>0</v>
      </c>
      <c r="G71" s="50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8" t="s">
        <v>68</v>
      </c>
      <c r="B76" s="69"/>
      <c r="C76" s="69"/>
      <c r="D76" s="69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9"/>
      <c r="B77" s="69"/>
      <c r="C77" s="69"/>
      <c r="D77" s="69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9"/>
      <c r="B78" s="69"/>
      <c r="C78" s="69"/>
      <c r="D78" s="69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9"/>
      <c r="B79" s="69"/>
      <c r="C79" s="69"/>
      <c r="D79" s="69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39">
        <v>611.3900000000001</v>
      </c>
      <c r="C83" s="40">
        <v>1160.8899999999999</v>
      </c>
      <c r="D83" s="40">
        <v>1584.87</v>
      </c>
      <c r="E83" s="41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75">
        <f>B85+B86+B87</f>
        <v>2.91</v>
      </c>
      <c r="C84" s="76"/>
      <c r="D84" s="76"/>
      <c r="E84" s="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78">
        <f>'сети РСК'!B85:E85</f>
        <v>1.06</v>
      </c>
      <c r="C85" s="79"/>
      <c r="D85" s="79"/>
      <c r="E85" s="8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8">
        <f>'сети РСК'!B86:E86</f>
        <v>0.3</v>
      </c>
      <c r="C86" s="79"/>
      <c r="D86" s="79"/>
      <c r="E86" s="8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81">
        <f>'сети РСК'!B87:E87</f>
        <v>1.55</v>
      </c>
      <c r="C87" s="82"/>
      <c r="D87" s="82"/>
      <c r="E87" s="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614.30000000000007</v>
      </c>
      <c r="C88" s="27">
        <f>C83+B84</f>
        <v>1163.8</v>
      </c>
      <c r="D88" s="27">
        <f>D83+B84</f>
        <v>1587.78</v>
      </c>
      <c r="E88" s="28">
        <f>E83+B84</f>
        <v>2537.9899999999998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17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7"/>
      <c r="B6" s="57"/>
      <c r="C6" s="57"/>
      <c r="D6" s="57"/>
      <c r="E6" s="57"/>
      <c r="F6" s="57"/>
      <c r="G6" s="54" t="s">
        <v>2</v>
      </c>
      <c r="H6" s="55"/>
      <c r="I6" s="55"/>
      <c r="J6" s="56"/>
      <c r="L6" s="1"/>
      <c r="M6" s="1"/>
      <c r="N6" s="1"/>
      <c r="O6" s="1"/>
      <c r="P6" s="1"/>
      <c r="Q6" s="1"/>
    </row>
    <row r="7" spans="1:17">
      <c r="A7" s="57"/>
      <c r="B7" s="57"/>
      <c r="C7" s="57"/>
      <c r="D7" s="57"/>
      <c r="E7" s="57"/>
      <c r="F7" s="57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7">
      <c r="A8" s="19" t="s">
        <v>7</v>
      </c>
      <c r="B8" s="19"/>
      <c r="C8" s="19"/>
      <c r="D8" s="19"/>
      <c r="E8" s="19"/>
      <c r="F8" s="19"/>
      <c r="G8" s="10">
        <v>2232.25</v>
      </c>
      <c r="H8" s="10">
        <v>2232.25</v>
      </c>
      <c r="I8" s="10">
        <v>2232.25</v>
      </c>
      <c r="J8" s="10">
        <v>2232.25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7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51">
        <f>ROUND((K18+B23*K20+F71),3)</f>
        <v>1930.547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8">
        <v>1196.81</v>
      </c>
      <c r="L18" s="58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8">
        <v>290389.46999999997</v>
      </c>
      <c r="L20" s="58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5">
        <v>2.52673389701853E-3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1655.9860000000001</v>
      </c>
      <c r="L25" s="49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9">
        <f>SUM(L33:M37)</f>
        <v>880.6027499999999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2.2157610000000001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4">
        <v>460.490906</v>
      </c>
      <c r="M34" s="7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4">
        <v>70.028761000000003</v>
      </c>
      <c r="M35" s="7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4">
        <v>251.20611700000001</v>
      </c>
      <c r="M36" s="7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4">
        <v>96.661204999999995</v>
      </c>
      <c r="M37" s="7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316.04500000000002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1326.028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6">
        <v>470.77</v>
      </c>
      <c r="M45" s="66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6">
        <v>268.68900000000002</v>
      </c>
      <c r="M46" s="66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6">
        <v>119.56100000000001</v>
      </c>
      <c r="M47" s="66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7">
        <v>224.20099999999999</v>
      </c>
      <c r="M49" s="6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3">
        <v>242.80699999999999</v>
      </c>
      <c r="M50" s="7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1076360.253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764766.84899999993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f>C42</f>
        <v>1326.028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360320.25199999998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53768.525000000001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268854.10399999999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80497.94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129802.1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0">
        <v>0</v>
      </c>
      <c r="G71" s="50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8" t="s">
        <v>68</v>
      </c>
      <c r="B76" s="69"/>
      <c r="C76" s="69"/>
      <c r="D76" s="69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9"/>
      <c r="B77" s="69"/>
      <c r="C77" s="69"/>
      <c r="D77" s="69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9"/>
      <c r="B78" s="69"/>
      <c r="C78" s="69"/>
      <c r="D78" s="69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9"/>
      <c r="B79" s="69"/>
      <c r="C79" s="69"/>
      <c r="D79" s="69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7"/>
      <c r="B80" s="37"/>
      <c r="C80" s="37"/>
      <c r="D80" s="37"/>
      <c r="E80" s="3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75">
        <f>B85+B86+B87</f>
        <v>2.91</v>
      </c>
      <c r="C84" s="76"/>
      <c r="D84" s="76"/>
      <c r="E84" s="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78">
        <f>'с шин станций'!B85:E85</f>
        <v>1.06</v>
      </c>
      <c r="C85" s="79"/>
      <c r="D85" s="79"/>
      <c r="E85" s="8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8">
        <f>'с шин станций'!B86:E86</f>
        <v>0.3</v>
      </c>
      <c r="C86" s="79"/>
      <c r="D86" s="79"/>
      <c r="E86" s="8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81">
        <f>'с шин станций'!B87:E87</f>
        <v>1.55</v>
      </c>
      <c r="C87" s="82"/>
      <c r="D87" s="82"/>
      <c r="E87" s="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2.91</v>
      </c>
      <c r="C88" s="27">
        <f>B84</f>
        <v>2.91</v>
      </c>
      <c r="D88" s="27">
        <f>B84</f>
        <v>2.91</v>
      </c>
      <c r="E88" s="34">
        <f>B84</f>
        <v>2.91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17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57"/>
      <c r="B6" s="57"/>
      <c r="C6" s="57"/>
      <c r="D6" s="57"/>
      <c r="E6" s="57"/>
      <c r="F6" s="57"/>
      <c r="G6" s="54" t="s">
        <v>2</v>
      </c>
      <c r="H6" s="55"/>
      <c r="I6" s="55"/>
      <c r="J6" s="56"/>
      <c r="L6" s="1"/>
      <c r="M6" s="1"/>
    </row>
    <row r="7" spans="1:17">
      <c r="A7" s="57"/>
      <c r="B7" s="57"/>
      <c r="C7" s="57"/>
      <c r="D7" s="57"/>
      <c r="E7" s="57"/>
      <c r="F7" s="57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45">
        <v>1933.46</v>
      </c>
      <c r="H8" s="45">
        <v>1933.46</v>
      </c>
      <c r="I8" s="45">
        <v>1933.46</v>
      </c>
      <c r="J8" s="45">
        <v>1933.46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66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51">
        <f>ROUND((K18+B23*K20+F71),3)</f>
        <v>1930.547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8">
        <v>1196.81</v>
      </c>
      <c r="L18" s="58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8">
        <v>290389.46999999997</v>
      </c>
      <c r="L20" s="58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5">
        <v>2.52673389701853E-3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1655.9860000000001</v>
      </c>
      <c r="L25" s="49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9">
        <f>SUM(L33:M37)</f>
        <v>880.6027499999999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2.2157610000000001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4">
        <v>460.490906</v>
      </c>
      <c r="M34" s="7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4">
        <v>70.028761000000003</v>
      </c>
      <c r="M35" s="7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4">
        <v>251.20611700000001</v>
      </c>
      <c r="M36" s="7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4">
        <v>96.661204999999995</v>
      </c>
      <c r="M37" s="7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316.04500000000002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1326.028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6">
        <v>470.77</v>
      </c>
      <c r="M45" s="66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6">
        <v>268.68900000000002</v>
      </c>
      <c r="M46" s="66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6">
        <v>119.56100000000001</v>
      </c>
      <c r="M47" s="66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7">
        <v>224.20099999999999</v>
      </c>
      <c r="M49" s="6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3">
        <v>242.80699999999999</v>
      </c>
      <c r="M50" s="7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1076360.253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764766.84899999993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f>C42</f>
        <v>1326.028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360320.25199999998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53768.525000000001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268854.10399999999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80497.94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129802.1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0">
        <v>0</v>
      </c>
      <c r="G71" s="50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67</v>
      </c>
      <c r="B83" s="75">
        <f>B84+B85+B86</f>
        <v>2.91</v>
      </c>
      <c r="C83" s="76"/>
      <c r="D83" s="76"/>
      <c r="E83" s="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78">
        <f>'по договорам купли-продажи'!B85:E85</f>
        <v>1.06</v>
      </c>
      <c r="C84" s="79"/>
      <c r="D84" s="79"/>
      <c r="E84" s="8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78">
        <f>'по договорам купли-продажи'!B86:E86</f>
        <v>0.3</v>
      </c>
      <c r="C85" s="79"/>
      <c r="D85" s="79"/>
      <c r="E85" s="8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81">
        <f>'по договорам купли-продажи'!B87:E87</f>
        <v>1.55</v>
      </c>
      <c r="C86" s="82"/>
      <c r="D86" s="82"/>
      <c r="E86" s="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2.91</v>
      </c>
      <c r="C87" s="27">
        <f>B83</f>
        <v>2.91</v>
      </c>
      <c r="D87" s="27">
        <f>B83</f>
        <v>2.91</v>
      </c>
      <c r="E87" s="28">
        <f>B83</f>
        <v>2.91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6:E86"/>
    <mergeCell ref="B83:E83"/>
    <mergeCell ref="B84:E84"/>
    <mergeCell ref="B85:E85"/>
    <mergeCell ref="L33:M33"/>
    <mergeCell ref="L34:M34"/>
    <mergeCell ref="L35:M35"/>
    <mergeCell ref="L36:M36"/>
    <mergeCell ref="L61:M61"/>
    <mergeCell ref="L37:M37"/>
    <mergeCell ref="J39:K39"/>
    <mergeCell ref="C42:D42"/>
    <mergeCell ref="L45:M45"/>
    <mergeCell ref="L46:M46"/>
    <mergeCell ref="L47:M47"/>
    <mergeCell ref="L49:M49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1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7"/>
      <c r="B6" s="57"/>
      <c r="C6" s="57"/>
      <c r="D6" s="57"/>
      <c r="E6" s="57"/>
      <c r="F6" s="57"/>
      <c r="G6" s="54" t="s">
        <v>2</v>
      </c>
      <c r="H6" s="55"/>
      <c r="I6" s="55"/>
      <c r="J6" s="56"/>
      <c r="L6" s="1"/>
      <c r="M6" s="1"/>
    </row>
    <row r="7" spans="1:18">
      <c r="A7" s="57"/>
      <c r="B7" s="57"/>
      <c r="C7" s="57"/>
      <c r="D7" s="57"/>
      <c r="E7" s="57"/>
      <c r="F7" s="57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5">
        <v>2209.25</v>
      </c>
      <c r="H8" s="45">
        <v>2209.25</v>
      </c>
      <c r="I8" s="45">
        <v>2209.25</v>
      </c>
      <c r="J8" s="45">
        <v>2209.25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f>ROUND((K18+B23*K20+F71),3)</f>
        <v>1930.547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8">
        <v>1196.81</v>
      </c>
      <c r="L18" s="58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8">
        <v>290389.46999999997</v>
      </c>
      <c r="L20" s="58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5">
        <v>2.52673389701853E-3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1655.9860000000001</v>
      </c>
      <c r="L25" s="49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9">
        <f>SUM(L33:M37)</f>
        <v>880.6027499999999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2.2157610000000001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4">
        <v>460.490906</v>
      </c>
      <c r="M34" s="7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4">
        <v>70.028761000000003</v>
      </c>
      <c r="M35" s="7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4">
        <v>251.20611700000001</v>
      </c>
      <c r="M36" s="7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4">
        <v>96.661204999999995</v>
      </c>
      <c r="M37" s="7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316.04500000000002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1326.028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6">
        <v>470.77</v>
      </c>
      <c r="M45" s="66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6">
        <v>268.68900000000002</v>
      </c>
      <c r="M46" s="66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6">
        <v>119.56100000000001</v>
      </c>
      <c r="M47" s="66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7">
        <v>224.20099999999999</v>
      </c>
      <c r="M49" s="6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3">
        <v>242.80699999999999</v>
      </c>
      <c r="M50" s="7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1076360.253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764766.84899999993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f>C42</f>
        <v>1326.028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360320.25199999998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53768.525000000001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268854.10399999999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80497.94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129802.1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0">
        <v>0</v>
      </c>
      <c r="G71" s="50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84">
        <v>275.79000000000002</v>
      </c>
      <c r="C83" s="85"/>
      <c r="D83" s="85"/>
      <c r="E83" s="8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59">
        <f>B85+B86+B87</f>
        <v>2.91</v>
      </c>
      <c r="C84" s="60"/>
      <c r="D84" s="60"/>
      <c r="E84" s="6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78">
        <f>'для ОАО "Оборонэнергосбыт"'!B84:E84</f>
        <v>1.06</v>
      </c>
      <c r="C85" s="87"/>
      <c r="D85" s="87"/>
      <c r="E85" s="88"/>
      <c r="F85" s="43"/>
      <c r="G85" s="43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8">
        <f>'для ОАО "Оборонэнергосбыт"'!B85:E85</f>
        <v>0.3</v>
      </c>
      <c r="C86" s="87"/>
      <c r="D86" s="87"/>
      <c r="E86" s="88"/>
      <c r="F86" s="43"/>
      <c r="G86" s="43"/>
    </row>
    <row r="87" spans="1:17" ht="30.75" thickBot="1">
      <c r="A87" s="25" t="s">
        <v>61</v>
      </c>
      <c r="B87" s="78">
        <f>'для ОАО "Оборонэнергосбыт"'!B86:E86</f>
        <v>1.55</v>
      </c>
      <c r="C87" s="87"/>
      <c r="D87" s="87"/>
      <c r="E87" s="88"/>
      <c r="F87" s="43"/>
      <c r="G87" s="43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278.70000000000005</v>
      </c>
      <c r="C88" s="27">
        <f>B83+B84</f>
        <v>278.70000000000005</v>
      </c>
      <c r="D88" s="27">
        <f>B83+B84</f>
        <v>278.70000000000005</v>
      </c>
      <c r="E88" s="27">
        <f>B83+B84</f>
        <v>278.70000000000005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1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7"/>
      <c r="B6" s="57"/>
      <c r="C6" s="57"/>
      <c r="D6" s="57"/>
      <c r="E6" s="57"/>
      <c r="F6" s="57"/>
      <c r="G6" s="54" t="s">
        <v>2</v>
      </c>
      <c r="H6" s="55"/>
      <c r="I6" s="55"/>
      <c r="J6" s="56"/>
      <c r="L6" s="1"/>
      <c r="M6" s="1"/>
      <c r="N6" s="1"/>
      <c r="O6" s="1"/>
      <c r="P6" s="1"/>
      <c r="Q6" s="1"/>
    </row>
    <row r="7" spans="1:18">
      <c r="A7" s="57"/>
      <c r="B7" s="57"/>
      <c r="C7" s="57"/>
      <c r="D7" s="57"/>
      <c r="E7" s="57"/>
      <c r="F7" s="57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5">
        <v>2122.0300000000002</v>
      </c>
      <c r="H8" s="45">
        <v>2122.0300000000002</v>
      </c>
      <c r="I8" s="45">
        <v>2122.0300000000002</v>
      </c>
      <c r="J8" s="45">
        <v>2122.0300000000002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f>ROUND((K18+B23*K20+F71),3)</f>
        <v>1930.547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8">
        <v>1196.81</v>
      </c>
      <c r="L18" s="58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8">
        <v>290389.46999999997</v>
      </c>
      <c r="L20" s="58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5">
        <v>2.52673389701853E-3</v>
      </c>
      <c r="C23" s="65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1655.9860000000001</v>
      </c>
      <c r="L25" s="49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9">
        <f>SUM(L33:M37)</f>
        <v>880.6027499999999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2.2157610000000001</v>
      </c>
      <c r="M33" s="49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4">
        <v>460.490906</v>
      </c>
      <c r="M34" s="74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4">
        <v>70.028761000000003</v>
      </c>
      <c r="M35" s="74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4">
        <v>251.20611700000001</v>
      </c>
      <c r="M36" s="74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4">
        <v>96.661204999999995</v>
      </c>
      <c r="M37" s="7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316.04500000000002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1326.028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6">
        <v>470.77</v>
      </c>
      <c r="M45" s="66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6">
        <v>268.68900000000002</v>
      </c>
      <c r="M46" s="66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6">
        <v>119.56100000000001</v>
      </c>
      <c r="M47" s="66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7">
        <v>224.20099999999999</v>
      </c>
      <c r="M49" s="67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3">
        <v>242.80699999999999</v>
      </c>
      <c r="M50" s="7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1076360.253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5">
        <v>0</v>
      </c>
      <c r="D56" s="6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f>SUM(L61:M65)</f>
        <v>764766.84899999993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f>C42</f>
        <v>1326.028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2">
        <v>360320.25199999998</v>
      </c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2">
        <v>53768.525000000001</v>
      </c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2">
        <v>268854.10399999999</v>
      </c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2">
        <v>80497.94</v>
      </c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129802.1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0">
        <v>0</v>
      </c>
      <c r="G71" s="50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8" t="s">
        <v>69</v>
      </c>
      <c r="B73" s="69"/>
      <c r="C73" s="69"/>
      <c r="D73" s="69"/>
      <c r="E73" s="69"/>
      <c r="F73" s="38"/>
      <c r="G73" s="38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9"/>
      <c r="B74" s="69"/>
      <c r="C74" s="69"/>
      <c r="D74" s="69"/>
      <c r="E74" s="69"/>
      <c r="F74" s="38"/>
      <c r="G74" s="38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9"/>
      <c r="B75" s="69"/>
      <c r="C75" s="69"/>
      <c r="D75" s="69"/>
      <c r="E75" s="69"/>
      <c r="F75" s="38"/>
      <c r="G75" s="38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9"/>
      <c r="B76" s="69"/>
      <c r="C76" s="69"/>
      <c r="D76" s="69"/>
      <c r="E76" s="69"/>
      <c r="F76" s="38"/>
      <c r="G76" s="38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8"/>
      <c r="G77" s="38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67</v>
      </c>
      <c r="B83" s="75">
        <f>B84+B85+B86</f>
        <v>2.91</v>
      </c>
      <c r="C83" s="76"/>
      <c r="D83" s="76"/>
      <c r="E83" s="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78">
        <f>'для РСК(в пределах норм.)'!B85:E85</f>
        <v>1.06</v>
      </c>
      <c r="C84" s="79"/>
      <c r="D84" s="79"/>
      <c r="E84" s="8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78">
        <f>'для РСК(в пределах норм.)'!B86:E86</f>
        <v>0.3</v>
      </c>
      <c r="C85" s="79"/>
      <c r="D85" s="79"/>
      <c r="E85" s="80"/>
    </row>
    <row r="86" spans="1:17" ht="30.75" thickBot="1">
      <c r="A86" s="25" t="s">
        <v>61</v>
      </c>
      <c r="B86" s="78">
        <f>'для РСК(в пределах норм.)'!B87:E87</f>
        <v>1.55</v>
      </c>
      <c r="C86" s="79"/>
      <c r="D86" s="79"/>
      <c r="E86" s="8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2.91</v>
      </c>
      <c r="C87" s="27">
        <f>B83</f>
        <v>2.91</v>
      </c>
      <c r="D87" s="27">
        <f>B83</f>
        <v>2.91</v>
      </c>
      <c r="E87" s="27">
        <f>B83</f>
        <v>2.91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  <vt:lpstr>Лист1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2014-10-13T09:52:03Z</dcterms:modified>
</cp:coreProperties>
</file>