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(в пределах норм.)" sheetId="9" r:id="rId5"/>
    <sheet name="для РСК (сверх норм.)" sheetId="10" r:id="rId6"/>
  </sheets>
  <calcPr calcId="125725"/>
</workbook>
</file>

<file path=xl/calcChain.xml><?xml version="1.0" encoding="utf-8"?>
<calcChain xmlns="http://schemas.openxmlformats.org/spreadsheetml/2006/main">
  <c r="L61" i="10"/>
  <c r="E59" s="1"/>
  <c r="C42"/>
  <c r="F31"/>
  <c r="H14"/>
  <c r="L61" i="9"/>
  <c r="E59" s="1"/>
  <c r="C42"/>
  <c r="F31"/>
  <c r="H14"/>
  <c r="C42" i="8"/>
  <c r="L61" s="1"/>
  <c r="E59" s="1"/>
  <c r="F31"/>
  <c r="H14"/>
  <c r="C42" i="7"/>
  <c r="L61" s="1"/>
  <c r="E59" s="1"/>
  <c r="F31"/>
  <c r="H14"/>
  <c r="C42" i="6"/>
  <c r="L61" s="1"/>
  <c r="E59" s="1"/>
  <c r="F31"/>
  <c r="H14"/>
  <c r="H14" i="1"/>
  <c r="C42" l="1"/>
  <c r="F31"/>
  <c r="L61" l="1"/>
  <c r="E59" s="1"/>
  <c r="B87" i="6" l="1"/>
  <c r="B87" i="7" s="1"/>
  <c r="B86" i="8" s="1"/>
  <c r="B87" i="9" s="1"/>
  <c r="B86" i="6"/>
  <c r="B86" i="7" s="1"/>
  <c r="B85" i="8" s="1"/>
  <c r="B86" i="9" s="1"/>
  <c r="B85" i="6"/>
  <c r="B85" i="7" s="1"/>
  <c r="B84" i="8" s="1"/>
  <c r="B84" i="1"/>
  <c r="B88" s="1"/>
  <c r="B84" i="10" l="1"/>
  <c r="B85" i="9"/>
  <c r="B85" i="10"/>
  <c r="B86"/>
  <c r="B83" l="1"/>
  <c r="E87" s="1"/>
  <c r="B87" l="1"/>
  <c r="D87"/>
  <c r="C87"/>
  <c r="B84" i="9" l="1"/>
  <c r="B84" i="7"/>
  <c r="B84" i="6"/>
  <c r="B83" i="8"/>
  <c r="E87" l="1"/>
  <c r="D87"/>
  <c r="C87"/>
  <c r="B87"/>
  <c r="D88" i="9"/>
  <c r="E88" l="1"/>
  <c r="B88"/>
  <c r="C88"/>
  <c r="E88" i="7" l="1"/>
  <c r="E88" i="6"/>
  <c r="E88" i="1"/>
  <c r="B88" i="7"/>
  <c r="C88"/>
  <c r="D88"/>
  <c r="C88" i="1"/>
  <c r="D88"/>
  <c r="B88" i="6"/>
  <c r="C88"/>
  <c r="D88"/>
</calcChain>
</file>

<file path=xl/sharedStrings.xml><?xml version="1.0" encoding="utf-8"?>
<sst xmlns="http://schemas.openxmlformats.org/spreadsheetml/2006/main" count="412" uniqueCount="71">
  <si>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</si>
  <si>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</si>
  <si>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</si>
  <si>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</si>
  <si>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</si>
  <si>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</si>
  <si>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</si>
  <si>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</si>
  <si>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</si>
  <si>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</si>
  <si>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</si>
  <si>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</si>
  <si>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</si>
  <si>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</si>
  <si>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</si>
  <si>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</si>
  <si>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</si>
  <si>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</si>
  <si>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</si>
  <si>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</si>
  <si>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</si>
  <si>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</si>
  <si>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</si>
  <si>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</si>
  <si>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</si>
  <si>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</si>
  <si>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</si>
  <si>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</si>
  <si>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</si>
  <si>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</si>
  <si>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</si>
  <si>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</si>
  <si>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</si>
  <si>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</si>
  <si>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</si>
  <si>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</si>
  <si>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</si>
  <si>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</si>
  <si>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</si>
  <si>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</si>
  <si>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</si>
  <si>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</si>
  <si>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</si>
  <si>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</si>
  <si>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</si>
  <si>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</si>
  <si>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</si>
  <si>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</si>
  <si>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</si>
  <si>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</si>
  <si>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</si>
  <si>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</si>
  <si>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</si>
  <si>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</si>
  <si>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</si>
  <si>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</si>
  <si>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</si>
  <si>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</si>
  <si>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</si>
  <si>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</si>
  <si>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</si>
  <si>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</si>
  <si>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</si>
  <si>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</si>
  <si>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</si>
  <si>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</si>
  <si>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* с учетом платы за услуги и без сбытовой надбавки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</si>
  <si>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</si>
  <si>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менее 150кВт: 14,07% * 1,1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</si>
  <si>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</si>
  <si>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>август 2014г.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</si>
</sst>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000000000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4" fontId="1" fillId="0" borderId="4" xfId="0" applyNumberFormat="1" applyFont="1" applyBorder="1"/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1" fillId="0" borderId="0" xfId="0" applyFont="1" applyBorder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6" xfId="0" applyNumberFormat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2" fillId="2" borderId="0" xfId="0" applyFont="1" applyFill="1"/>
    <xf numFmtId="164" fontId="1" fillId="0" borderId="0" xfId="0" applyNumberFormat="1" applyFont="1"/>
    <xf numFmtId="2" fontId="2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/>
    <xf numFmtId="165" fontId="2" fillId="0" borderId="0" xfId="0" applyNumberFormat="1" applyFont="1"/>
    <xf numFmtId="4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="80" zoomScaleNormal="80" workbookViewId="0">
      <selection activeCell="L8" sqref="L8"/>
    </sheetView>
  </sheetViews>
  <sheetFormatPr defaultRowHeight="15"/>
  <cols>
    <col min="1" max="1" width="19" customWidth="1"/>
    <col min="2" max="2" width="9.85546875" customWidth="1"/>
    <col min="3" max="5" width="10.5703125" customWidth="1"/>
    <col min="6" max="6" width="1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140625" customWidth="1"/>
    <col min="16" max="16" width="19.7109375" customWidth="1"/>
    <col min="17" max="17" width="12" customWidth="1"/>
    <col min="18" max="18" width="12.28515625" customWidth="1"/>
    <col min="19" max="19" width="9.85546875" bestFit="1" customWidth="1"/>
  </cols>
  <sheetData>
    <row r="1" spans="1:19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P1" s="1"/>
      <c r="Q1" s="1"/>
    </row>
    <row r="2" spans="1:19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  <c r="N2" s="1"/>
      <c r="O2" s="1"/>
      <c r="P2" s="1"/>
      <c r="Q2" s="1"/>
    </row>
    <row r="3" spans="1:19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8" t="s">
        <v>57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55"/>
      <c r="B6" s="55"/>
      <c r="C6" s="55"/>
      <c r="D6" s="55"/>
      <c r="E6" s="55"/>
      <c r="F6" s="55"/>
      <c r="G6" s="52" t="s">
        <v>2</v>
      </c>
      <c r="H6" s="53"/>
      <c r="I6" s="53"/>
      <c r="J6" s="54"/>
      <c r="L6" s="1"/>
      <c r="M6" s="1"/>
      <c r="N6" s="1"/>
      <c r="O6" s="1"/>
      <c r="P6" s="1"/>
      <c r="Q6" s="1"/>
    </row>
    <row r="7" spans="1:19">
      <c r="A7" s="55"/>
      <c r="B7" s="55"/>
      <c r="C7" s="55"/>
      <c r="D7" s="55"/>
      <c r="E7" s="55"/>
      <c r="F7" s="55"/>
      <c r="G7" s="2" t="s">
        <v>3</v>
      </c>
      <c r="H7" s="2" t="s">
        <v>4</v>
      </c>
      <c r="I7" s="2" t="s">
        <v>5</v>
      </c>
      <c r="J7" s="2" t="s">
        <v>6</v>
      </c>
      <c r="L7" s="1"/>
      <c r="M7" s="1"/>
      <c r="N7" s="1"/>
      <c r="P7" s="1"/>
      <c r="Q7" s="1"/>
      <c r="R7" s="1"/>
    </row>
    <row r="8" spans="1:19">
      <c r="A8" s="19" t="s">
        <v>7</v>
      </c>
      <c r="B8" s="19"/>
      <c r="C8" s="19"/>
      <c r="D8" s="19"/>
      <c r="E8" s="19"/>
      <c r="F8" s="19"/>
      <c r="G8" s="45">
        <v>3035.96</v>
      </c>
      <c r="H8" s="45">
        <v>3592.18</v>
      </c>
      <c r="I8" s="45">
        <v>4309.12</v>
      </c>
      <c r="J8" s="45">
        <v>5296.67</v>
      </c>
      <c r="L8" s="1"/>
      <c r="M8" s="1"/>
      <c r="N8" s="1"/>
      <c r="P8" s="36"/>
      <c r="Q8" s="36"/>
      <c r="R8" s="36"/>
      <c r="S8" s="36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5"/>
      <c r="Q11" s="35"/>
      <c r="R11" s="35"/>
      <c r="S11" s="35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49">
        <f>ROUND((K18+B23*K20+F71),3)</f>
        <v>1939.0650000000001</v>
      </c>
      <c r="I14" s="49"/>
      <c r="J14" s="4"/>
      <c r="K14" s="4"/>
      <c r="L14" s="29"/>
      <c r="M14" s="4"/>
      <c r="N14" s="4"/>
      <c r="O14" s="4"/>
      <c r="P14" s="4"/>
      <c r="Q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6">
        <v>1228.6099999999999</v>
      </c>
      <c r="L18" s="56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6">
        <v>308447.34999999998</v>
      </c>
      <c r="L20" s="56"/>
      <c r="M20" s="4"/>
      <c r="N20" s="4"/>
      <c r="O20" s="4"/>
      <c r="P20" s="29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3">
        <v>2.28840083435258E-3</v>
      </c>
      <c r="C23" s="63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7">
        <v>1669.1289999999999</v>
      </c>
      <c r="L25" s="47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7">
        <v>0</v>
      </c>
      <c r="G28" s="4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7">
        <f>SUM(L33:M37)</f>
        <v>965.98745799999995</v>
      </c>
      <c r="G31" s="47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7">
        <v>2.224437</v>
      </c>
      <c r="M33" s="47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2">
        <v>531.42415000000005</v>
      </c>
      <c r="M34" s="72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2">
        <v>56.561297000000003</v>
      </c>
      <c r="M35" s="72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2">
        <v>358.91393499999998</v>
      </c>
      <c r="M36" s="72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2">
        <v>16.863638999999999</v>
      </c>
      <c r="M37" s="72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7">
        <v>318.23500000000001</v>
      </c>
      <c r="K39" s="47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7">
        <f>SUM(L45:M50)</f>
        <v>1192.875</v>
      </c>
      <c r="D42" s="4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4">
        <v>417.73500000000001</v>
      </c>
      <c r="M45" s="64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4">
        <v>227.92099999999999</v>
      </c>
      <c r="M46" s="64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4">
        <v>144.01400000000001</v>
      </c>
      <c r="M47" s="64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5">
        <v>186.34399999999999</v>
      </c>
      <c r="M49" s="65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1">
        <v>216.86099999999999</v>
      </c>
      <c r="M50" s="7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7">
        <v>1115964.04</v>
      </c>
      <c r="D53" s="4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3">
        <v>0</v>
      </c>
      <c r="D56" s="6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7">
        <f>SUM(L61:M65)</f>
        <v>812706.92299999995</v>
      </c>
      <c r="F59" s="4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49">
        <f>C42</f>
        <v>1192.875</v>
      </c>
      <c r="M61" s="49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0">
        <v>399426.266</v>
      </c>
      <c r="M62" s="50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0">
        <v>34217.504000000001</v>
      </c>
      <c r="M63" s="50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0">
        <v>360245.92</v>
      </c>
      <c r="M64" s="50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0">
        <v>17624.358</v>
      </c>
      <c r="M65" s="50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7">
        <v>135058.20000000001</v>
      </c>
      <c r="D68" s="4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8">
        <v>4.6040000000000001</v>
      </c>
      <c r="G71" s="48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66" t="s">
        <v>68</v>
      </c>
      <c r="B76" s="67"/>
      <c r="C76" s="67"/>
      <c r="D76" s="67"/>
      <c r="E76" s="6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 customHeight="1">
      <c r="A77" s="67"/>
      <c r="B77" s="67"/>
      <c r="C77" s="67"/>
      <c r="D77" s="67"/>
      <c r="E77" s="6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6.5" customHeight="1">
      <c r="A78" s="67"/>
      <c r="B78" s="67"/>
      <c r="C78" s="67"/>
      <c r="D78" s="67"/>
      <c r="E78" s="6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67"/>
      <c r="B79" s="67"/>
      <c r="C79" s="67"/>
      <c r="D79" s="67"/>
      <c r="E79" s="6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6.5" customHeight="1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75">
      <c r="A83" s="16" t="s">
        <v>53</v>
      </c>
      <c r="B83" s="39">
        <v>794.07</v>
      </c>
      <c r="C83" s="40">
        <v>1350.29</v>
      </c>
      <c r="D83" s="40">
        <v>2067.23</v>
      </c>
      <c r="E83" s="41">
        <v>3054.78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06.5" customHeight="1">
      <c r="A84" s="24" t="s">
        <v>67</v>
      </c>
      <c r="B84" s="57">
        <f>B85+B86+B87</f>
        <v>2.7190000000000003</v>
      </c>
      <c r="C84" s="58"/>
      <c r="D84" s="58"/>
      <c r="E84" s="5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0">
      <c r="A85" s="24" t="s">
        <v>59</v>
      </c>
      <c r="B85" s="60">
        <v>0.998</v>
      </c>
      <c r="C85" s="61"/>
      <c r="D85" s="61"/>
      <c r="E85" s="62"/>
      <c r="F85" s="4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45">
      <c r="A86" s="24" t="s">
        <v>60</v>
      </c>
      <c r="B86" s="60">
        <v>0.28599999999999998</v>
      </c>
      <c r="C86" s="61"/>
      <c r="D86" s="61"/>
      <c r="E86" s="62"/>
      <c r="F86" s="4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68">
        <v>1.4350000000000001</v>
      </c>
      <c r="C87" s="69"/>
      <c r="D87" s="69"/>
      <c r="E87" s="70"/>
      <c r="F87" s="4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796.7890000000001</v>
      </c>
      <c r="C88" s="27">
        <f>C83+B84</f>
        <v>1353.009</v>
      </c>
      <c r="D88" s="27">
        <f>D83+B84</f>
        <v>2069.9490000000001</v>
      </c>
      <c r="E88" s="28">
        <f>E83+B84</f>
        <v>3057.4990000000003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K20:L20"/>
    <mergeCell ref="L64:M64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49:M49"/>
    <mergeCell ref="A76:E79"/>
    <mergeCell ref="B23:C23"/>
    <mergeCell ref="K25:L25"/>
    <mergeCell ref="F28:G28"/>
    <mergeCell ref="A1:L2"/>
    <mergeCell ref="G6:J6"/>
    <mergeCell ref="H14:I14"/>
    <mergeCell ref="A6:F7"/>
    <mergeCell ref="K18:L18"/>
    <mergeCell ref="F31:G31"/>
    <mergeCell ref="F71:G71"/>
    <mergeCell ref="C68:D68"/>
    <mergeCell ref="L61:M61"/>
    <mergeCell ref="L62:M62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3" max="3" width="10.5703125" customWidth="1"/>
    <col min="4" max="4" width="11.140625" customWidth="1"/>
    <col min="5" max="5" width="11.28515625" customWidth="1"/>
    <col min="6" max="6" width="16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9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P1" s="1"/>
      <c r="Q1" s="1"/>
    </row>
    <row r="2" spans="1:19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  <c r="N2" s="1"/>
      <c r="O2" s="1"/>
      <c r="P2" s="1"/>
      <c r="Q2" s="1"/>
    </row>
    <row r="3" spans="1:19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7" t="s">
        <v>55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55"/>
      <c r="B6" s="55"/>
      <c r="C6" s="55"/>
      <c r="D6" s="55"/>
      <c r="E6" s="55"/>
      <c r="F6" s="55"/>
      <c r="G6" s="52" t="s">
        <v>2</v>
      </c>
      <c r="H6" s="53"/>
      <c r="I6" s="53"/>
      <c r="J6" s="54"/>
      <c r="L6" s="1"/>
      <c r="M6" s="1"/>
      <c r="N6" s="1"/>
      <c r="O6" s="1"/>
      <c r="P6" s="1"/>
      <c r="Q6" s="1"/>
      <c r="R6" s="1"/>
      <c r="S6" s="1"/>
    </row>
    <row r="7" spans="1:19">
      <c r="A7" s="55"/>
      <c r="B7" s="55"/>
      <c r="C7" s="55"/>
      <c r="D7" s="55"/>
      <c r="E7" s="55"/>
      <c r="F7" s="55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</row>
    <row r="8" spans="1:19">
      <c r="A8" s="19" t="s">
        <v>7</v>
      </c>
      <c r="B8" s="19"/>
      <c r="C8" s="19"/>
      <c r="D8" s="19"/>
      <c r="E8" s="19"/>
      <c r="F8" s="19"/>
      <c r="G8" s="45">
        <v>2853.28</v>
      </c>
      <c r="H8" s="45">
        <v>3402.78</v>
      </c>
      <c r="I8" s="45">
        <v>3826.76</v>
      </c>
      <c r="J8" s="45">
        <v>4776.97</v>
      </c>
      <c r="L8" s="1"/>
      <c r="M8" s="1"/>
      <c r="N8" s="1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49">
        <f>ROUND((K18+B23*K20+F71),3)</f>
        <v>1939.0650000000001</v>
      </c>
      <c r="I14" s="49"/>
      <c r="J14" s="4"/>
      <c r="K14" s="4"/>
      <c r="L14" s="29"/>
      <c r="M14" s="4"/>
      <c r="N14" s="4"/>
      <c r="O14" s="4"/>
      <c r="P14" s="4"/>
      <c r="Q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6">
        <v>1228.6099999999999</v>
      </c>
      <c r="L18" s="56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6">
        <v>308447.34999999998</v>
      </c>
      <c r="L20" s="56"/>
      <c r="M20" s="4"/>
      <c r="N20" s="4"/>
      <c r="O20" s="4"/>
      <c r="P20" s="29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3">
        <v>2.28840083435258E-3</v>
      </c>
      <c r="C23" s="63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7">
        <v>1669.1289999999999</v>
      </c>
      <c r="L25" s="47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7">
        <v>0</v>
      </c>
      <c r="G28" s="4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7">
        <f>SUM(L33:M37)</f>
        <v>965.98745799999995</v>
      </c>
      <c r="G31" s="47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7">
        <v>2.224437</v>
      </c>
      <c r="M33" s="47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2">
        <v>531.42415000000005</v>
      </c>
      <c r="M34" s="72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2">
        <v>56.561297000000003</v>
      </c>
      <c r="M35" s="72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2">
        <v>358.91393499999998</v>
      </c>
      <c r="M36" s="72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2">
        <v>16.863638999999999</v>
      </c>
      <c r="M37" s="72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7">
        <v>318.23500000000001</v>
      </c>
      <c r="K39" s="47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7">
        <f>SUM(L45:M50)</f>
        <v>1192.875</v>
      </c>
      <c r="D42" s="4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4">
        <v>417.73500000000001</v>
      </c>
      <c r="M45" s="64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4">
        <v>227.92099999999999</v>
      </c>
      <c r="M46" s="64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4">
        <v>144.01400000000001</v>
      </c>
      <c r="M47" s="64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5">
        <v>186.34399999999999</v>
      </c>
      <c r="M49" s="65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1">
        <v>216.86099999999999</v>
      </c>
      <c r="M50" s="7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7">
        <v>1115964.04</v>
      </c>
      <c r="D53" s="4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3">
        <v>0</v>
      </c>
      <c r="D56" s="6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7">
        <f>SUM(L61:M65)</f>
        <v>812706.92299999995</v>
      </c>
      <c r="F59" s="4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49">
        <f>C42</f>
        <v>1192.875</v>
      </c>
      <c r="M61" s="49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0">
        <v>399426.266</v>
      </c>
      <c r="M62" s="50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0">
        <v>34217.504000000001</v>
      </c>
      <c r="M63" s="50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0">
        <v>360245.92</v>
      </c>
      <c r="M64" s="50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0">
        <v>17624.358</v>
      </c>
      <c r="M65" s="50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7">
        <v>135058.20000000001</v>
      </c>
      <c r="D68" s="4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8">
        <v>4.6040000000000001</v>
      </c>
      <c r="G71" s="48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6" t="s">
        <v>68</v>
      </c>
      <c r="B76" s="67"/>
      <c r="C76" s="67"/>
      <c r="D76" s="67"/>
      <c r="E76" s="6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customHeight="1">
      <c r="A77" s="67"/>
      <c r="B77" s="67"/>
      <c r="C77" s="67"/>
      <c r="D77" s="67"/>
      <c r="E77" s="6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7"/>
      <c r="B78" s="67"/>
      <c r="C78" s="67"/>
      <c r="D78" s="67"/>
      <c r="E78" s="6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7"/>
      <c r="B79" s="67"/>
      <c r="C79" s="67"/>
      <c r="D79" s="67"/>
      <c r="E79" s="6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90">
      <c r="A83" s="16" t="s">
        <v>53</v>
      </c>
      <c r="B83" s="39">
        <v>611.3900000000001</v>
      </c>
      <c r="C83" s="40">
        <v>1160.8899999999999</v>
      </c>
      <c r="D83" s="40">
        <v>1584.87</v>
      </c>
      <c r="E83" s="41">
        <v>2535.08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67</v>
      </c>
      <c r="B84" s="57">
        <f>B85+B86+B87</f>
        <v>2.7190000000000003</v>
      </c>
      <c r="C84" s="58"/>
      <c r="D84" s="58"/>
      <c r="E84" s="5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9.25" customHeight="1">
      <c r="A85" s="24" t="s">
        <v>59</v>
      </c>
      <c r="B85" s="73">
        <f>'сети РСК'!B85:E85</f>
        <v>0.998</v>
      </c>
      <c r="C85" s="74"/>
      <c r="D85" s="74"/>
      <c r="E85" s="7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73">
        <f>'сети РСК'!B86:E86</f>
        <v>0.28599999999999998</v>
      </c>
      <c r="C86" s="74"/>
      <c r="D86" s="74"/>
      <c r="E86" s="7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76">
        <f>'сети РСК'!B87:E87</f>
        <v>1.4350000000000001</v>
      </c>
      <c r="C87" s="77"/>
      <c r="D87" s="77"/>
      <c r="E87" s="7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614.10900000000015</v>
      </c>
      <c r="C88" s="27">
        <f>C83+B84</f>
        <v>1163.6089999999999</v>
      </c>
      <c r="D88" s="27">
        <f>D83+B84</f>
        <v>1587.5889999999999</v>
      </c>
      <c r="E88" s="28">
        <f>E83+B84</f>
        <v>2537.799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L61:M61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F71:G71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5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P1" s="1"/>
      <c r="Q1" s="1"/>
    </row>
    <row r="2" spans="1:17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 t="s">
        <v>1</v>
      </c>
      <c r="B4" s="1"/>
      <c r="C4" s="1"/>
      <c r="D4" s="1"/>
      <c r="E4" s="17" t="s">
        <v>54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55"/>
      <c r="B6" s="55"/>
      <c r="C6" s="55"/>
      <c r="D6" s="55"/>
      <c r="E6" s="55"/>
      <c r="F6" s="55"/>
      <c r="G6" s="52" t="s">
        <v>2</v>
      </c>
      <c r="H6" s="53"/>
      <c r="I6" s="53"/>
      <c r="J6" s="54"/>
      <c r="L6" s="1"/>
      <c r="M6" s="1"/>
      <c r="N6" s="1"/>
      <c r="O6" s="1"/>
      <c r="P6" s="1"/>
      <c r="Q6" s="1"/>
    </row>
    <row r="7" spans="1:17">
      <c r="A7" s="55"/>
      <c r="B7" s="55"/>
      <c r="C7" s="55"/>
      <c r="D7" s="55"/>
      <c r="E7" s="55"/>
      <c r="F7" s="55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</row>
    <row r="8" spans="1:17">
      <c r="A8" s="19" t="s">
        <v>7</v>
      </c>
      <c r="B8" s="19"/>
      <c r="C8" s="19"/>
      <c r="D8" s="19"/>
      <c r="E8" s="19"/>
      <c r="F8" s="19"/>
      <c r="G8" s="10">
        <v>2241.89</v>
      </c>
      <c r="H8" s="10">
        <v>2241.89</v>
      </c>
      <c r="I8" s="10">
        <v>2241.89</v>
      </c>
      <c r="J8" s="10">
        <v>2241.89</v>
      </c>
      <c r="L8" s="1"/>
      <c r="M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</row>
    <row r="10" spans="1:17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4" t="s">
        <v>9</v>
      </c>
      <c r="B14" s="4"/>
      <c r="C14" s="4"/>
      <c r="D14" s="4"/>
      <c r="E14" s="4"/>
      <c r="F14" s="4"/>
      <c r="G14" s="4"/>
      <c r="H14" s="49">
        <f>ROUND((K18+B23*K20+F71),3)</f>
        <v>1939.0650000000001</v>
      </c>
      <c r="I14" s="49"/>
      <c r="J14" s="4"/>
      <c r="K14" s="4"/>
      <c r="L14" s="29"/>
      <c r="M14" s="4"/>
      <c r="N14" s="4"/>
      <c r="O14" s="4"/>
      <c r="P14" s="4"/>
      <c r="Q14" s="4"/>
    </row>
    <row r="15" spans="1:17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6">
        <v>1228.6099999999999</v>
      </c>
      <c r="L18" s="56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6">
        <v>308447.34999999998</v>
      </c>
      <c r="L20" s="56"/>
      <c r="M20" s="4"/>
      <c r="N20" s="4"/>
      <c r="O20" s="4"/>
      <c r="P20" s="29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3">
        <v>2.28840083435258E-3</v>
      </c>
      <c r="C23" s="63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7">
        <v>1669.1289999999999</v>
      </c>
      <c r="L25" s="47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7">
        <v>0</v>
      </c>
      <c r="G28" s="4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7">
        <f>SUM(L33:M37)</f>
        <v>965.98745799999995</v>
      </c>
      <c r="G31" s="47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7">
        <v>2.224437</v>
      </c>
      <c r="M33" s="47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2">
        <v>531.42415000000005</v>
      </c>
      <c r="M34" s="72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2">
        <v>56.561297000000003</v>
      </c>
      <c r="M35" s="72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2">
        <v>358.91393499999998</v>
      </c>
      <c r="M36" s="72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2">
        <v>16.863638999999999</v>
      </c>
      <c r="M37" s="72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7">
        <v>318.23500000000001</v>
      </c>
      <c r="K39" s="47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7">
        <f>SUM(L45:M50)</f>
        <v>1192.875</v>
      </c>
      <c r="D42" s="4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4">
        <v>417.73500000000001</v>
      </c>
      <c r="M45" s="64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4">
        <v>227.92099999999999</v>
      </c>
      <c r="M46" s="64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4">
        <v>144.01400000000001</v>
      </c>
      <c r="M47" s="64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5">
        <v>186.34399999999999</v>
      </c>
      <c r="M49" s="65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1">
        <v>216.86099999999999</v>
      </c>
      <c r="M50" s="7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7">
        <v>1115964.04</v>
      </c>
      <c r="D53" s="4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3">
        <v>0</v>
      </c>
      <c r="D56" s="6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7">
        <f>SUM(L61:M65)</f>
        <v>812706.92299999995</v>
      </c>
      <c r="F59" s="4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49">
        <f>C42</f>
        <v>1192.875</v>
      </c>
      <c r="M61" s="49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0">
        <v>399426.266</v>
      </c>
      <c r="M62" s="50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0">
        <v>34217.504000000001</v>
      </c>
      <c r="M63" s="50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0">
        <v>360245.92</v>
      </c>
      <c r="M64" s="50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0">
        <v>17624.358</v>
      </c>
      <c r="M65" s="50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7">
        <v>135058.20000000001</v>
      </c>
      <c r="D68" s="4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8">
        <v>4.6040000000000001</v>
      </c>
      <c r="G71" s="48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6" t="s">
        <v>68</v>
      </c>
      <c r="B76" s="67"/>
      <c r="C76" s="67"/>
      <c r="D76" s="67"/>
      <c r="E76" s="6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>
      <c r="A77" s="67"/>
      <c r="B77" s="67"/>
      <c r="C77" s="67"/>
      <c r="D77" s="67"/>
      <c r="E77" s="6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7"/>
      <c r="B78" s="67"/>
      <c r="C78" s="67"/>
      <c r="D78" s="67"/>
      <c r="E78" s="6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7"/>
      <c r="B79" s="67"/>
      <c r="C79" s="67"/>
      <c r="D79" s="67"/>
      <c r="E79" s="6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7"/>
      <c r="B80" s="37"/>
      <c r="C80" s="37"/>
      <c r="D80" s="37"/>
      <c r="E80" s="3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33"/>
      <c r="B81" s="33"/>
      <c r="C81" s="33"/>
      <c r="D81" s="33"/>
      <c r="E81" s="33"/>
    </row>
    <row r="82" spans="1:17" ht="15.75" thickBot="1">
      <c r="A82" s="23" t="s">
        <v>63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>
      <c r="A83" s="12"/>
      <c r="B83" s="13" t="s">
        <v>3</v>
      </c>
      <c r="C83" s="14" t="s">
        <v>4</v>
      </c>
      <c r="D83" s="14" t="s">
        <v>5</v>
      </c>
      <c r="E83" s="15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67</v>
      </c>
      <c r="B84" s="79">
        <f>B85+B86+B87</f>
        <v>2.7190000000000003</v>
      </c>
      <c r="C84" s="80"/>
      <c r="D84" s="80"/>
      <c r="E84" s="8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7.75" customHeight="1">
      <c r="A85" s="24" t="s">
        <v>59</v>
      </c>
      <c r="B85" s="73">
        <f>'с шин станций'!B85:E85</f>
        <v>0.998</v>
      </c>
      <c r="C85" s="74"/>
      <c r="D85" s="74"/>
      <c r="E85" s="7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73">
        <f>'с шин станций'!B86:E86</f>
        <v>0.28599999999999998</v>
      </c>
      <c r="C86" s="74"/>
      <c r="D86" s="74"/>
      <c r="E86" s="7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76">
        <f>'с шин станций'!B87:E87</f>
        <v>1.4350000000000001</v>
      </c>
      <c r="C87" s="77"/>
      <c r="D87" s="77"/>
      <c r="E87" s="7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B84</f>
        <v>2.7190000000000003</v>
      </c>
      <c r="C88" s="27">
        <f>B84</f>
        <v>2.7190000000000003</v>
      </c>
      <c r="D88" s="27">
        <f>B84</f>
        <v>2.7190000000000003</v>
      </c>
      <c r="E88" s="34">
        <f>B84</f>
        <v>2.7190000000000003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L61:M61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F71:G71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11.28515625" customWidth="1"/>
    <col min="3" max="5" width="10" customWidth="1"/>
    <col min="6" max="6" width="13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P1" s="1"/>
      <c r="Q1" s="1"/>
    </row>
    <row r="2" spans="1:17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 t="s">
        <v>1</v>
      </c>
      <c r="B4" s="1"/>
      <c r="C4" s="1"/>
      <c r="D4" s="1"/>
      <c r="E4" s="17" t="s">
        <v>56</v>
      </c>
      <c r="F4" s="18"/>
      <c r="G4" s="18"/>
      <c r="H4" s="22"/>
      <c r="I4" s="22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55"/>
      <c r="B6" s="55"/>
      <c r="C6" s="55"/>
      <c r="D6" s="55"/>
      <c r="E6" s="55"/>
      <c r="F6" s="55"/>
      <c r="G6" s="52" t="s">
        <v>2</v>
      </c>
      <c r="H6" s="53"/>
      <c r="I6" s="53"/>
      <c r="J6" s="54"/>
      <c r="L6" s="1"/>
      <c r="M6" s="1"/>
    </row>
    <row r="7" spans="1:17">
      <c r="A7" s="55"/>
      <c r="B7" s="55"/>
      <c r="C7" s="55"/>
      <c r="D7" s="55"/>
      <c r="E7" s="55"/>
      <c r="F7" s="55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7">
      <c r="A8" s="19" t="s">
        <v>7</v>
      </c>
      <c r="B8" s="19"/>
      <c r="C8" s="19"/>
      <c r="D8" s="19"/>
      <c r="E8" s="19"/>
      <c r="F8" s="19"/>
      <c r="G8" s="10">
        <v>1941.78</v>
      </c>
      <c r="H8" s="10">
        <v>1941.78</v>
      </c>
      <c r="I8" s="10">
        <v>1941.78</v>
      </c>
      <c r="J8" s="10">
        <v>1941.78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 t="s">
        <v>66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4" t="s">
        <v>9</v>
      </c>
      <c r="B14" s="4"/>
      <c r="C14" s="4"/>
      <c r="D14" s="4"/>
      <c r="E14" s="4"/>
      <c r="F14" s="4"/>
      <c r="G14" s="4"/>
      <c r="H14" s="49">
        <f>ROUND((K18+B23*K20+F71),3)</f>
        <v>1939.0650000000001</v>
      </c>
      <c r="I14" s="49"/>
      <c r="J14" s="4"/>
      <c r="K14" s="4"/>
      <c r="L14" s="29"/>
      <c r="M14" s="4"/>
      <c r="N14" s="4"/>
      <c r="O14" s="4"/>
      <c r="P14" s="4"/>
      <c r="Q14" s="4"/>
    </row>
    <row r="15" spans="1:17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6">
        <v>1228.6099999999999</v>
      </c>
      <c r="L18" s="56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6">
        <v>308447.34999999998</v>
      </c>
      <c r="L20" s="56"/>
      <c r="M20" s="4"/>
      <c r="N20" s="4"/>
      <c r="O20" s="4"/>
      <c r="P20" s="29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3">
        <v>2.28840083435258E-3</v>
      </c>
      <c r="C23" s="63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7">
        <v>1669.1289999999999</v>
      </c>
      <c r="L25" s="47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7">
        <v>0</v>
      </c>
      <c r="G28" s="4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7">
        <f>SUM(L33:M37)</f>
        <v>965.98745799999995</v>
      </c>
      <c r="G31" s="47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7">
        <v>2.224437</v>
      </c>
      <c r="M33" s="47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2">
        <v>531.42415000000005</v>
      </c>
      <c r="M34" s="72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2">
        <v>56.561297000000003</v>
      </c>
      <c r="M35" s="72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2">
        <v>358.91393499999998</v>
      </c>
      <c r="M36" s="72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2">
        <v>16.863638999999999</v>
      </c>
      <c r="M37" s="72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7">
        <v>318.23500000000001</v>
      </c>
      <c r="K39" s="47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7">
        <f>SUM(L45:M50)</f>
        <v>1192.875</v>
      </c>
      <c r="D42" s="4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4">
        <v>417.73500000000001</v>
      </c>
      <c r="M45" s="64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4">
        <v>227.92099999999999</v>
      </c>
      <c r="M46" s="64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4">
        <v>144.01400000000001</v>
      </c>
      <c r="M47" s="64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5">
        <v>186.34399999999999</v>
      </c>
      <c r="M49" s="65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1">
        <v>216.86099999999999</v>
      </c>
      <c r="M50" s="7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7">
        <v>1115964.04</v>
      </c>
      <c r="D53" s="4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3">
        <v>0</v>
      </c>
      <c r="D56" s="6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7">
        <f>SUM(L61:M65)</f>
        <v>812706.92299999995</v>
      </c>
      <c r="F59" s="4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49">
        <f>C42</f>
        <v>1192.875</v>
      </c>
      <c r="M61" s="49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0">
        <v>399426.266</v>
      </c>
      <c r="M62" s="50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0">
        <v>34217.504000000001</v>
      </c>
      <c r="M63" s="50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0">
        <v>360245.92</v>
      </c>
      <c r="M64" s="50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0">
        <v>17624.358</v>
      </c>
      <c r="M65" s="50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7">
        <v>135058.20000000001</v>
      </c>
      <c r="D68" s="4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8">
        <v>4.6040000000000001</v>
      </c>
      <c r="G71" s="48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0">
      <c r="A83" s="24" t="s">
        <v>67</v>
      </c>
      <c r="B83" s="57">
        <f>B84+B85+B86</f>
        <v>2.7190000000000003</v>
      </c>
      <c r="C83" s="58"/>
      <c r="D83" s="58"/>
      <c r="E83" s="5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0">
      <c r="A84" s="24" t="s">
        <v>59</v>
      </c>
      <c r="B84" s="73">
        <f>'по договорам купли-продажи'!B85:E85</f>
        <v>0.998</v>
      </c>
      <c r="C84" s="74"/>
      <c r="D84" s="74"/>
      <c r="E84" s="7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73">
        <f>'по договорам купли-продажи'!B86:E86</f>
        <v>0.28599999999999998</v>
      </c>
      <c r="C85" s="74"/>
      <c r="D85" s="74"/>
      <c r="E85" s="7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0.75" thickBot="1">
      <c r="A86" s="25" t="s">
        <v>61</v>
      </c>
      <c r="B86" s="76">
        <f>'по договорам купли-продажи'!B87:E87</f>
        <v>1.4350000000000001</v>
      </c>
      <c r="C86" s="77"/>
      <c r="D86" s="77"/>
      <c r="E86" s="7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2.7190000000000003</v>
      </c>
      <c r="C87" s="27">
        <f>B83</f>
        <v>2.7190000000000003</v>
      </c>
      <c r="D87" s="27">
        <f>B83</f>
        <v>2.7190000000000003</v>
      </c>
      <c r="E87" s="28">
        <f>B83</f>
        <v>2.7190000000000003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6:E86"/>
    <mergeCell ref="B83:E83"/>
    <mergeCell ref="B84:E84"/>
    <mergeCell ref="B85:E85"/>
    <mergeCell ref="L33:M33"/>
    <mergeCell ref="L34:M34"/>
    <mergeCell ref="L35:M35"/>
    <mergeCell ref="L36:M36"/>
    <mergeCell ref="L61:M61"/>
    <mergeCell ref="L37:M37"/>
    <mergeCell ref="J39:K39"/>
    <mergeCell ref="C42:D42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45:M45"/>
    <mergeCell ref="L46:M46"/>
    <mergeCell ref="L47:M47"/>
    <mergeCell ref="L49:M49"/>
    <mergeCell ref="L50:M50"/>
    <mergeCell ref="L64:M64"/>
    <mergeCell ref="L65:M65"/>
    <mergeCell ref="C68:D68"/>
    <mergeCell ref="F71:G71"/>
    <mergeCell ref="C53:D53"/>
    <mergeCell ref="C56:D56"/>
    <mergeCell ref="E59:F59"/>
    <mergeCell ref="L62:M62"/>
    <mergeCell ref="L63:M6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3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P1" s="1"/>
      <c r="Q1" s="1"/>
    </row>
    <row r="2" spans="1:18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5"/>
      <c r="B6" s="55"/>
      <c r="C6" s="55"/>
      <c r="D6" s="55"/>
      <c r="E6" s="55"/>
      <c r="F6" s="55"/>
      <c r="G6" s="52" t="s">
        <v>2</v>
      </c>
      <c r="H6" s="53"/>
      <c r="I6" s="53"/>
      <c r="J6" s="54"/>
      <c r="L6" s="1"/>
      <c r="M6" s="1"/>
    </row>
    <row r="7" spans="1:18">
      <c r="A7" s="55"/>
      <c r="B7" s="55"/>
      <c r="C7" s="55"/>
      <c r="D7" s="55"/>
      <c r="E7" s="55"/>
      <c r="F7" s="55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5">
        <v>2217.5700000000002</v>
      </c>
      <c r="H8" s="45">
        <v>2217.5700000000002</v>
      </c>
      <c r="I8" s="45">
        <v>2217.5700000000002</v>
      </c>
      <c r="J8" s="45">
        <v>2217.5700000000002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49">
        <f>ROUND((K18+B23*K20+F71),3)</f>
        <v>1939.0650000000001</v>
      </c>
      <c r="I14" s="49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6">
        <v>1228.6099999999999</v>
      </c>
      <c r="L18" s="56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6">
        <v>308447.34999999998</v>
      </c>
      <c r="L20" s="56"/>
      <c r="M20" s="4"/>
      <c r="N20" s="4"/>
      <c r="O20" s="4"/>
      <c r="P20" s="29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3">
        <v>2.28840083435258E-3</v>
      </c>
      <c r="C23" s="63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7">
        <v>1669.1289999999999</v>
      </c>
      <c r="L25" s="47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7">
        <v>0</v>
      </c>
      <c r="G28" s="4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7">
        <f>SUM(L33:M37)</f>
        <v>965.98745799999995</v>
      </c>
      <c r="G31" s="47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7">
        <v>2.224437</v>
      </c>
      <c r="M33" s="47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2">
        <v>531.42415000000005</v>
      </c>
      <c r="M34" s="72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2">
        <v>56.561297000000003</v>
      </c>
      <c r="M35" s="72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2">
        <v>358.91393499999998</v>
      </c>
      <c r="M36" s="72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2">
        <v>16.863638999999999</v>
      </c>
      <c r="M37" s="72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7">
        <v>318.23500000000001</v>
      </c>
      <c r="K39" s="47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7">
        <f>SUM(L45:M50)</f>
        <v>1192.875</v>
      </c>
      <c r="D42" s="4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4">
        <v>417.73500000000001</v>
      </c>
      <c r="M45" s="64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4">
        <v>227.92099999999999</v>
      </c>
      <c r="M46" s="64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4">
        <v>144.01400000000001</v>
      </c>
      <c r="M47" s="64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5">
        <v>186.34399999999999</v>
      </c>
      <c r="M49" s="65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1">
        <v>216.86099999999999</v>
      </c>
      <c r="M50" s="7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7">
        <v>1115964.04</v>
      </c>
      <c r="D53" s="4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3">
        <v>0</v>
      </c>
      <c r="D56" s="6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7">
        <f>SUM(L61:M65)</f>
        <v>812706.92299999995</v>
      </c>
      <c r="F59" s="4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49">
        <f>C42</f>
        <v>1192.875</v>
      </c>
      <c r="M61" s="49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0">
        <v>399426.266</v>
      </c>
      <c r="M62" s="50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0">
        <v>34217.504000000001</v>
      </c>
      <c r="M63" s="50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0">
        <v>360245.92</v>
      </c>
      <c r="M64" s="50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0">
        <v>17624.358</v>
      </c>
      <c r="M65" s="50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7">
        <v>135058.20000000001</v>
      </c>
      <c r="D68" s="4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8">
        <v>4.6040000000000001</v>
      </c>
      <c r="G71" s="48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6" t="s">
        <v>51</v>
      </c>
      <c r="B83" s="82">
        <v>275.79000000000002</v>
      </c>
      <c r="C83" s="83"/>
      <c r="D83" s="83"/>
      <c r="E83" s="8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67</v>
      </c>
      <c r="B84" s="79">
        <f>B85+B86+B87</f>
        <v>2.7190000000000003</v>
      </c>
      <c r="C84" s="80"/>
      <c r="D84" s="80"/>
      <c r="E84" s="8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>
      <c r="A85" s="24" t="s">
        <v>59</v>
      </c>
      <c r="B85" s="73">
        <f>'для ОАО "Оборонэнергосбыт"'!B84:E84</f>
        <v>0.998</v>
      </c>
      <c r="C85" s="85"/>
      <c r="D85" s="85"/>
      <c r="E85" s="86"/>
      <c r="F85" s="43"/>
      <c r="G85" s="43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73">
        <f>'для ОАО "Оборонэнергосбыт"'!B85:E85</f>
        <v>0.28599999999999998</v>
      </c>
      <c r="C86" s="85"/>
      <c r="D86" s="85"/>
      <c r="E86" s="86"/>
      <c r="F86" s="43"/>
      <c r="G86" s="43"/>
    </row>
    <row r="87" spans="1:17" ht="30.75" thickBot="1">
      <c r="A87" s="25" t="s">
        <v>61</v>
      </c>
      <c r="B87" s="73">
        <f>'для ОАО "Оборонэнергосбыт"'!B86:E86</f>
        <v>1.4350000000000001</v>
      </c>
      <c r="C87" s="85"/>
      <c r="D87" s="85"/>
      <c r="E87" s="86"/>
      <c r="F87" s="43"/>
      <c r="G87" s="43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278.50900000000001</v>
      </c>
      <c r="C88" s="27">
        <f>B83+B84</f>
        <v>278.50900000000001</v>
      </c>
      <c r="D88" s="27">
        <f>B83+B84</f>
        <v>278.50900000000001</v>
      </c>
      <c r="E88" s="27">
        <f>B83+B84</f>
        <v>278.50900000000001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L33:M33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workbookViewId="0">
      <selection activeCell="P7" sqref="P7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P1" s="1"/>
      <c r="Q1" s="1"/>
    </row>
    <row r="2" spans="1:18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65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5"/>
      <c r="B6" s="55"/>
      <c r="C6" s="55"/>
      <c r="D6" s="55"/>
      <c r="E6" s="55"/>
      <c r="F6" s="55"/>
      <c r="G6" s="52" t="s">
        <v>2</v>
      </c>
      <c r="H6" s="53"/>
      <c r="I6" s="53"/>
      <c r="J6" s="54"/>
      <c r="L6" s="1"/>
      <c r="M6" s="1"/>
      <c r="N6" s="1"/>
      <c r="O6" s="1"/>
      <c r="P6" s="1"/>
      <c r="Q6" s="1"/>
    </row>
    <row r="7" spans="1:18">
      <c r="A7" s="55"/>
      <c r="B7" s="55"/>
      <c r="C7" s="55"/>
      <c r="D7" s="55"/>
      <c r="E7" s="55"/>
      <c r="F7" s="55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5">
        <v>2131.19</v>
      </c>
      <c r="H8" s="45">
        <v>2131.19</v>
      </c>
      <c r="I8" s="45">
        <v>2131.19</v>
      </c>
      <c r="J8" s="45">
        <v>2131.19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49">
        <f>ROUND((K18+B23*K20+F71),3)</f>
        <v>1939.0650000000001</v>
      </c>
      <c r="I14" s="49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6">
        <v>1228.6099999999999</v>
      </c>
      <c r="L18" s="56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6">
        <v>308447.34999999998</v>
      </c>
      <c r="L20" s="56"/>
      <c r="M20" s="4"/>
      <c r="N20" s="4"/>
      <c r="O20" s="4"/>
      <c r="P20" s="29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3">
        <v>2.28840083435258E-3</v>
      </c>
      <c r="C23" s="63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7">
        <v>1669.1289999999999</v>
      </c>
      <c r="L25" s="47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7">
        <v>0</v>
      </c>
      <c r="G28" s="4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7">
        <f>SUM(L33:M37)</f>
        <v>965.98745799999995</v>
      </c>
      <c r="G31" s="47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7">
        <v>2.224437</v>
      </c>
      <c r="M33" s="47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2">
        <v>531.42415000000005</v>
      </c>
      <c r="M34" s="72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2">
        <v>56.561297000000003</v>
      </c>
      <c r="M35" s="72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2">
        <v>358.91393499999998</v>
      </c>
      <c r="M36" s="72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2">
        <v>16.863638999999999</v>
      </c>
      <c r="M37" s="72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7">
        <v>318.23500000000001</v>
      </c>
      <c r="K39" s="47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7">
        <f>SUM(L45:M50)</f>
        <v>1192.875</v>
      </c>
      <c r="D42" s="4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4">
        <v>417.73500000000001</v>
      </c>
      <c r="M45" s="64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4">
        <v>227.92099999999999</v>
      </c>
      <c r="M46" s="64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4">
        <v>144.01400000000001</v>
      </c>
      <c r="M47" s="64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5">
        <v>186.34399999999999</v>
      </c>
      <c r="M49" s="65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1">
        <v>216.86099999999999</v>
      </c>
      <c r="M50" s="7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7">
        <v>1115964.04</v>
      </c>
      <c r="D53" s="4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3">
        <v>0</v>
      </c>
      <c r="D56" s="6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7">
        <f>SUM(L61:M65)</f>
        <v>812706.92299999995</v>
      </c>
      <c r="F59" s="4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49">
        <f>C42</f>
        <v>1192.875</v>
      </c>
      <c r="M61" s="49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0">
        <v>399426.266</v>
      </c>
      <c r="M62" s="50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0">
        <v>34217.504000000001</v>
      </c>
      <c r="M63" s="50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0">
        <v>360245.92</v>
      </c>
      <c r="M64" s="50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0">
        <v>17624.358</v>
      </c>
      <c r="M65" s="50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7">
        <v>135058.20000000001</v>
      </c>
      <c r="D68" s="4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8">
        <v>4.6040000000000001</v>
      </c>
      <c r="G71" s="48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 ht="15" customHeight="1">
      <c r="A73" s="66" t="s">
        <v>69</v>
      </c>
      <c r="B73" s="67"/>
      <c r="C73" s="67"/>
      <c r="D73" s="67"/>
      <c r="E73" s="67"/>
      <c r="F73" s="38"/>
      <c r="G73" s="38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67"/>
      <c r="B74" s="67"/>
      <c r="C74" s="67"/>
      <c r="D74" s="67"/>
      <c r="E74" s="67"/>
      <c r="F74" s="38"/>
      <c r="G74" s="38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67"/>
      <c r="B75" s="67"/>
      <c r="C75" s="67"/>
      <c r="D75" s="67"/>
      <c r="E75" s="67"/>
      <c r="F75" s="38"/>
      <c r="G75" s="38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67"/>
      <c r="B76" s="67"/>
      <c r="C76" s="67"/>
      <c r="D76" s="67"/>
      <c r="E76" s="67"/>
      <c r="F76" s="38"/>
      <c r="G76" s="38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8"/>
      <c r="G77" s="38"/>
      <c r="H77" s="4"/>
      <c r="I77" s="4"/>
      <c r="J77" s="4"/>
      <c r="K77" s="4"/>
      <c r="L77" s="29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4" t="s">
        <v>67</v>
      </c>
      <c r="B83" s="57">
        <f>B84+B85+B86</f>
        <v>2.7190000000000003</v>
      </c>
      <c r="C83" s="58"/>
      <c r="D83" s="58"/>
      <c r="E83" s="5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4" t="s">
        <v>59</v>
      </c>
      <c r="B84" s="73">
        <f>'для РСК(в пределах норм.)'!B85:E85</f>
        <v>0.998</v>
      </c>
      <c r="C84" s="74"/>
      <c r="D84" s="74"/>
      <c r="E84" s="7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73">
        <f>'для РСК(в пределах норм.)'!B86:E86</f>
        <v>0.28599999999999998</v>
      </c>
      <c r="C85" s="74"/>
      <c r="D85" s="74"/>
      <c r="E85" s="75"/>
    </row>
    <row r="86" spans="1:17" ht="30.75" thickBot="1">
      <c r="A86" s="25" t="s">
        <v>61</v>
      </c>
      <c r="B86" s="73">
        <f>'для РСК(в пределах норм.)'!B87:E87</f>
        <v>1.4350000000000001</v>
      </c>
      <c r="C86" s="74"/>
      <c r="D86" s="74"/>
      <c r="E86" s="7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2.7190000000000003</v>
      </c>
      <c r="C87" s="27">
        <f>B83</f>
        <v>2.7190000000000003</v>
      </c>
      <c r="D87" s="27">
        <f>B83</f>
        <v>2.7190000000000003</v>
      </c>
      <c r="E87" s="27">
        <f>B83</f>
        <v>2.7190000000000003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L33:M33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2013-11-14T11:22:33Z</cp:lastPrinted>
  <dcterms:created xsi:type="dcterms:W3CDTF">2012-06-18T12:12:35Z</dcterms:created>
  <dcterms:modified xsi:type="dcterms:W3CDTF">2014-09-15T09:06:01Z</dcterms:modified>
</cp:coreProperties>
</file>