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L61" i="10"/>
  <c r="E59" s="1"/>
  <c r="C42"/>
  <c r="F31"/>
  <c r="H14"/>
  <c r="L61" i="9"/>
  <c r="E59" s="1"/>
  <c r="C42"/>
  <c r="F31"/>
  <c r="H14"/>
  <c r="C42" i="8"/>
  <c r="L61" s="1"/>
  <c r="E59" s="1"/>
  <c r="F31"/>
  <c r="H14"/>
  <c r="C42" i="7"/>
  <c r="L61" s="1"/>
  <c r="E59" s="1"/>
  <c r="F31"/>
  <c r="H14"/>
  <c r="C42" i="6"/>
  <c r="L61" s="1"/>
  <c r="E59" s="1"/>
  <c r="F31"/>
  <c r="H14"/>
  <c r="H14" i="1"/>
  <c r="C42" l="1"/>
  <c r="F31"/>
  <c r="L61" l="1"/>
  <c r="E59" s="1"/>
  <c r="B87" i="6" l="1"/>
  <c r="B87" i="7" s="1"/>
  <c r="B86" i="8" s="1"/>
  <c r="B87" i="9" s="1"/>
  <c r="B86" i="6"/>
  <c r="B86" i="7" s="1"/>
  <c r="B85" i="8" s="1"/>
  <c r="B86" i="9" s="1"/>
  <c r="B85" i="6"/>
  <c r="B85" i="7" s="1"/>
  <c r="B84" i="8" s="1"/>
  <c r="B84" i="1"/>
  <c r="B88" s="1"/>
  <c r="B84" i="10" l="1"/>
  <c r="B85" i="9"/>
  <c r="B85" i="10"/>
  <c r="B86"/>
  <c r="B83" l="1"/>
  <c r="E87" s="1"/>
  <c r="B87" l="1"/>
  <c r="D87"/>
  <c r="C87"/>
  <c r="B84" i="9" l="1"/>
  <c r="B84" i="7"/>
  <c r="B84" i="6"/>
  <c r="B83" i="8"/>
  <c r="E87" l="1"/>
  <c r="D87"/>
  <c r="C87"/>
  <c r="B87"/>
  <c r="D88" i="9"/>
  <c r="E88" l="1"/>
  <c r="B88"/>
  <c r="C88"/>
  <c r="E88" i="7" l="1"/>
  <c r="E88" i="6"/>
  <c r="E88" i="1"/>
  <c r="B88" i="7"/>
  <c r="C88"/>
  <c r="D88"/>
  <c r="C88" i="1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<sst xmlns="http://schemas.openxmlformats.org/spreadsheetml/2006/main" count="412" uniqueCount="71">
  <si>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</si>
  <si>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</si>
  <si>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</si>
  <si>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</si>
  <si>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</si>
  <si>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</si>
  <si>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</si>
  <si>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</si>
  <si>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</si>
  <si>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</si>
  <si>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</si>
  <si>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</si>
  <si>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</si>
  <si>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</si>
  <si>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</si>
  <si>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</si>
  <si>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</si>
  <si>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</si>
  <si>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</si>
  <si>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</si>
  <si>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</si>
  <si>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</si>
  <si>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</si>
  <si>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</si>
  <si>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</si>
  <si>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</si>
  <si>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</si>
  <si>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</si>
  <si>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</si>
  <si>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</si>
  <si>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</si>
  <si>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</si>
  <si>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</si>
  <si>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</si>
  <si>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</si>
  <si>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</si>
  <si>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</si>
  <si>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</si>
  <si>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</si>
  <si>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</si>
  <si>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</si>
  <si>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</si>
  <si>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</si>
  <si>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</si>
  <si>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</si>
  <si>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</si>
  <si>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</si>
  <si>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</si>
  <si>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</si>
  <si>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</si>
  <si>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</si>
  <si>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</si>
  <si>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</si>
  <si>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</si>
  <si>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</si>
  <si>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</si>
  <si>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</si>
  <si>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</si>
  <si>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</si>
  <si>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</si>
  <si>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</si>
  <si>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</si>
  <si>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</si>
  <si>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</si>
  <si>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</si>
  <si>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</si>
  <si>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</si>
  <si>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</si>
  <si>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</si>
  <si>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</si>
  <si>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август 2014г.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</si>
</sst>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4" fontId="1" fillId="0" borderId="4" xfId="0" applyNumberFormat="1" applyFont="1" applyFill="1" applyBorder="1"/>
    <xf numFmtId="165" fontId="2" fillId="0" borderId="0" xfId="0" applyNumberFormat="1" applyFont="1"/>
    <xf numFmtId="4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L8" sqref="L8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140625" customWidth="1"/>
    <col min="16" max="16" width="19.7109375" customWidth="1"/>
    <col min="17" max="17" width="12" customWidth="1"/>
    <col min="18" max="18" width="12.28515625" customWidth="1"/>
    <col min="19" max="19" width="9.85546875" bestFit="1" customWidth="1"/>
  </cols>
  <sheetData>
    <row r="1" spans="1:19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9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55"/>
      <c r="B6" s="55"/>
      <c r="C6" s="55"/>
      <c r="D6" s="55"/>
      <c r="E6" s="55"/>
      <c r="F6" s="55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9">
      <c r="A7" s="55"/>
      <c r="B7" s="55"/>
      <c r="C7" s="55"/>
      <c r="D7" s="55"/>
      <c r="E7" s="55"/>
      <c r="F7" s="55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45">
        <v>3035.96</v>
      </c>
      <c r="H8" s="45">
        <v>3592.18</v>
      </c>
      <c r="I8" s="45">
        <v>4309.12</v>
      </c>
      <c r="J8" s="45">
        <v>5296.67</v>
      </c>
      <c r="L8" s="1"/>
      <c r="M8" s="1"/>
      <c r="N8" s="1"/>
      <c r="P8" s="36"/>
      <c r="Q8" s="36"/>
      <c r="R8" s="36"/>
      <c r="S8" s="36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49">
        <f>ROUND((K18+B23*K20+F71),3)</f>
        <v>1939.0650000000001</v>
      </c>
      <c r="I14" s="49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6">
        <v>1228.6099999999999</v>
      </c>
      <c r="L18" s="56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6">
        <v>308447.34999999998</v>
      </c>
      <c r="L20" s="56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3">
        <v>2.28840083435258E-3</v>
      </c>
      <c r="C23" s="63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7">
        <v>1669.1289999999999</v>
      </c>
      <c r="L25" s="4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7">
        <v>0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7">
        <f>SUM(L33:M37)</f>
        <v>965.98745799999995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7">
        <v>2.224437</v>
      </c>
      <c r="M33" s="47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2">
        <v>531.42415000000005</v>
      </c>
      <c r="M34" s="7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2">
        <v>56.561297000000003</v>
      </c>
      <c r="M35" s="7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2">
        <v>358.91393499999998</v>
      </c>
      <c r="M36" s="7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2">
        <v>16.863638999999999</v>
      </c>
      <c r="M37" s="7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7">
        <v>318.23500000000001</v>
      </c>
      <c r="K39" s="4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7">
        <f>SUM(L45:M50)</f>
        <v>1192.875</v>
      </c>
      <c r="D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4">
        <v>417.73500000000001</v>
      </c>
      <c r="M45" s="64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4">
        <v>227.92099999999999</v>
      </c>
      <c r="M46" s="64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4">
        <v>144.01400000000001</v>
      </c>
      <c r="M47" s="64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186.34399999999999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216.86099999999999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7">
        <v>1115964.04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3">
        <v>0</v>
      </c>
      <c r="D56" s="6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7">
        <f>SUM(L61:M65)</f>
        <v>812706.92299999995</v>
      </c>
      <c r="F59" s="4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9">
        <f>C42</f>
        <v>1192.875</v>
      </c>
      <c r="M61" s="4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399426.266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34217.504000000001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360245.92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17624.358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7">
        <v>135058.20000000001</v>
      </c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8">
        <v>4.6040000000000001</v>
      </c>
      <c r="G71" s="4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9">
        <v>794.07</v>
      </c>
      <c r="C83" s="40">
        <v>1350.29</v>
      </c>
      <c r="D83" s="40">
        <v>2067.23</v>
      </c>
      <c r="E83" s="41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67</v>
      </c>
      <c r="B84" s="57">
        <f>B85+B86+B87</f>
        <v>2.7190000000000003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60">
        <v>0.998</v>
      </c>
      <c r="C85" s="61"/>
      <c r="D85" s="61"/>
      <c r="E85" s="62"/>
      <c r="F85" s="4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60">
        <v>0.28599999999999998</v>
      </c>
      <c r="C86" s="61"/>
      <c r="D86" s="61"/>
      <c r="E86" s="62"/>
      <c r="F86" s="4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8">
        <v>1.4350000000000001</v>
      </c>
      <c r="C87" s="69"/>
      <c r="D87" s="69"/>
      <c r="E87" s="70"/>
      <c r="F87" s="4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796.7890000000001</v>
      </c>
      <c r="C88" s="27">
        <f>C83+B84</f>
        <v>1353.009</v>
      </c>
      <c r="D88" s="27">
        <f>D83+B84</f>
        <v>2069.9490000000001</v>
      </c>
      <c r="E88" s="28">
        <f>E83+B84</f>
        <v>3057.4990000000003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9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55"/>
      <c r="B6" s="55"/>
      <c r="C6" s="55"/>
      <c r="D6" s="55"/>
      <c r="E6" s="55"/>
      <c r="F6" s="55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  <c r="R6" s="1"/>
      <c r="S6" s="1"/>
    </row>
    <row r="7" spans="1:19">
      <c r="A7" s="55"/>
      <c r="B7" s="55"/>
      <c r="C7" s="55"/>
      <c r="D7" s="55"/>
      <c r="E7" s="55"/>
      <c r="F7" s="55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45">
        <v>2853.28</v>
      </c>
      <c r="H8" s="45">
        <v>3402.78</v>
      </c>
      <c r="I8" s="45">
        <v>3826.76</v>
      </c>
      <c r="J8" s="45">
        <v>4776.97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49">
        <f>ROUND((K18+B23*K20+F71),3)</f>
        <v>1939.0650000000001</v>
      </c>
      <c r="I14" s="49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6">
        <v>1228.6099999999999</v>
      </c>
      <c r="L18" s="56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6">
        <v>308447.34999999998</v>
      </c>
      <c r="L20" s="56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3">
        <v>2.28840083435258E-3</v>
      </c>
      <c r="C23" s="63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7">
        <v>1669.1289999999999</v>
      </c>
      <c r="L25" s="4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7">
        <v>0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7">
        <f>SUM(L33:M37)</f>
        <v>965.98745799999995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7">
        <v>2.224437</v>
      </c>
      <c r="M33" s="47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2">
        <v>531.42415000000005</v>
      </c>
      <c r="M34" s="7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2">
        <v>56.561297000000003</v>
      </c>
      <c r="M35" s="7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2">
        <v>358.91393499999998</v>
      </c>
      <c r="M36" s="7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2">
        <v>16.863638999999999</v>
      </c>
      <c r="M37" s="7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7">
        <v>318.23500000000001</v>
      </c>
      <c r="K39" s="4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7">
        <f>SUM(L45:M50)</f>
        <v>1192.875</v>
      </c>
      <c r="D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4">
        <v>417.73500000000001</v>
      </c>
      <c r="M45" s="64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4">
        <v>227.92099999999999</v>
      </c>
      <c r="M46" s="64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4">
        <v>144.01400000000001</v>
      </c>
      <c r="M47" s="64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186.34399999999999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216.86099999999999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7">
        <v>1115964.04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3">
        <v>0</v>
      </c>
      <c r="D56" s="6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7">
        <f>SUM(L61:M65)</f>
        <v>812706.92299999995</v>
      </c>
      <c r="F59" s="4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9">
        <f>C42</f>
        <v>1192.875</v>
      </c>
      <c r="M61" s="4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399426.266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34217.504000000001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360245.92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17624.358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7">
        <v>135058.20000000001</v>
      </c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8">
        <v>4.6040000000000001</v>
      </c>
      <c r="G71" s="4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9">
        <v>611.3900000000001</v>
      </c>
      <c r="C83" s="40">
        <v>1160.8899999999999</v>
      </c>
      <c r="D83" s="40">
        <v>1584.87</v>
      </c>
      <c r="E83" s="41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57">
        <f>B85+B86+B87</f>
        <v>2.7190000000000003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73">
        <f>'сети РСК'!B85:E85</f>
        <v>0.998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3">
        <f>'сети РСК'!B86:E86</f>
        <v>0.28599999999999998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6">
        <f>'сети РСК'!B87:E87</f>
        <v>1.4350000000000001</v>
      </c>
      <c r="C87" s="77"/>
      <c r="D87" s="77"/>
      <c r="E87" s="7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614.10900000000015</v>
      </c>
      <c r="C88" s="27">
        <f>C83+B84</f>
        <v>1163.6089999999999</v>
      </c>
      <c r="D88" s="27">
        <f>D83+B84</f>
        <v>1587.5889999999999</v>
      </c>
      <c r="E88" s="28">
        <f>E83+B84</f>
        <v>2537.799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7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5"/>
      <c r="B6" s="55"/>
      <c r="C6" s="55"/>
      <c r="D6" s="55"/>
      <c r="E6" s="55"/>
      <c r="F6" s="55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7">
      <c r="A7" s="55"/>
      <c r="B7" s="55"/>
      <c r="C7" s="55"/>
      <c r="D7" s="55"/>
      <c r="E7" s="55"/>
      <c r="F7" s="55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7">
      <c r="A8" s="19" t="s">
        <v>7</v>
      </c>
      <c r="B8" s="19"/>
      <c r="C8" s="19"/>
      <c r="D8" s="19"/>
      <c r="E8" s="19"/>
      <c r="F8" s="19"/>
      <c r="G8" s="10">
        <v>2241.89</v>
      </c>
      <c r="H8" s="10">
        <v>2241.89</v>
      </c>
      <c r="I8" s="10">
        <v>2241.89</v>
      </c>
      <c r="J8" s="10">
        <v>2241.89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7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49">
        <f>ROUND((K18+B23*K20+F71),3)</f>
        <v>1939.0650000000001</v>
      </c>
      <c r="I14" s="49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6">
        <v>1228.6099999999999</v>
      </c>
      <c r="L18" s="56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6">
        <v>308447.34999999998</v>
      </c>
      <c r="L20" s="56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3">
        <v>2.28840083435258E-3</v>
      </c>
      <c r="C23" s="63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7">
        <v>1669.1289999999999</v>
      </c>
      <c r="L25" s="4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7">
        <v>0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7">
        <f>SUM(L33:M37)</f>
        <v>965.98745799999995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7">
        <v>2.224437</v>
      </c>
      <c r="M33" s="47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2">
        <v>531.42415000000005</v>
      </c>
      <c r="M34" s="7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2">
        <v>56.561297000000003</v>
      </c>
      <c r="M35" s="7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2">
        <v>358.91393499999998</v>
      </c>
      <c r="M36" s="7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2">
        <v>16.863638999999999</v>
      </c>
      <c r="M37" s="7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7">
        <v>318.23500000000001</v>
      </c>
      <c r="K39" s="4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7">
        <f>SUM(L45:M50)</f>
        <v>1192.875</v>
      </c>
      <c r="D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4">
        <v>417.73500000000001</v>
      </c>
      <c r="M45" s="64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4">
        <v>227.92099999999999</v>
      </c>
      <c r="M46" s="64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4">
        <v>144.01400000000001</v>
      </c>
      <c r="M47" s="64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186.34399999999999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216.86099999999999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7">
        <v>1115964.04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3">
        <v>0</v>
      </c>
      <c r="D56" s="6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7">
        <f>SUM(L61:M65)</f>
        <v>812706.92299999995</v>
      </c>
      <c r="F59" s="4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9">
        <f>C42</f>
        <v>1192.875</v>
      </c>
      <c r="M61" s="4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399426.266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34217.504000000001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360245.92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17624.358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7">
        <v>135058.20000000001</v>
      </c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8">
        <v>4.6040000000000001</v>
      </c>
      <c r="G71" s="4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6" t="s">
        <v>68</v>
      </c>
      <c r="B76" s="67"/>
      <c r="C76" s="67"/>
      <c r="D76" s="67"/>
      <c r="E76" s="6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7"/>
      <c r="B77" s="67"/>
      <c r="C77" s="67"/>
      <c r="D77" s="67"/>
      <c r="E77" s="6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7"/>
      <c r="B78" s="67"/>
      <c r="C78" s="67"/>
      <c r="D78" s="67"/>
      <c r="E78" s="6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7"/>
      <c r="B79" s="67"/>
      <c r="C79" s="67"/>
      <c r="D79" s="67"/>
      <c r="E79" s="6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7"/>
      <c r="B80" s="37"/>
      <c r="C80" s="37"/>
      <c r="D80" s="37"/>
      <c r="E80" s="3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79">
        <f>B85+B86+B87</f>
        <v>2.7190000000000003</v>
      </c>
      <c r="C84" s="80"/>
      <c r="D84" s="80"/>
      <c r="E84" s="8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73">
        <f>'с шин станций'!B85:E85</f>
        <v>0.998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3">
        <f>'с шин станций'!B86:E86</f>
        <v>0.28599999999999998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6">
        <f>'с шин станций'!B87:E87</f>
        <v>1.4350000000000001</v>
      </c>
      <c r="C87" s="77"/>
      <c r="D87" s="77"/>
      <c r="E87" s="7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2.7190000000000003</v>
      </c>
      <c r="C88" s="27">
        <f>B84</f>
        <v>2.7190000000000003</v>
      </c>
      <c r="D88" s="27">
        <f>B84</f>
        <v>2.7190000000000003</v>
      </c>
      <c r="E88" s="34">
        <f>B84</f>
        <v>2.7190000000000003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7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55"/>
      <c r="B6" s="55"/>
      <c r="C6" s="55"/>
      <c r="D6" s="55"/>
      <c r="E6" s="55"/>
      <c r="F6" s="55"/>
      <c r="G6" s="52" t="s">
        <v>2</v>
      </c>
      <c r="H6" s="53"/>
      <c r="I6" s="53"/>
      <c r="J6" s="54"/>
      <c r="L6" s="1"/>
      <c r="M6" s="1"/>
    </row>
    <row r="7" spans="1:17">
      <c r="A7" s="55"/>
      <c r="B7" s="55"/>
      <c r="C7" s="55"/>
      <c r="D7" s="55"/>
      <c r="E7" s="55"/>
      <c r="F7" s="55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10">
        <v>1941.78</v>
      </c>
      <c r="H8" s="10">
        <v>1941.78</v>
      </c>
      <c r="I8" s="10">
        <v>1941.78</v>
      </c>
      <c r="J8" s="10">
        <v>1941.78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66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49">
        <f>ROUND((K18+B23*K20+F71),3)</f>
        <v>1939.0650000000001</v>
      </c>
      <c r="I14" s="49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6">
        <v>1228.6099999999999</v>
      </c>
      <c r="L18" s="56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6">
        <v>308447.34999999998</v>
      </c>
      <c r="L20" s="56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3">
        <v>2.28840083435258E-3</v>
      </c>
      <c r="C23" s="63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7">
        <v>1669.1289999999999</v>
      </c>
      <c r="L25" s="4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7">
        <v>0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7">
        <f>SUM(L33:M37)</f>
        <v>965.98745799999995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7">
        <v>2.224437</v>
      </c>
      <c r="M33" s="47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2">
        <v>531.42415000000005</v>
      </c>
      <c r="M34" s="7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2">
        <v>56.561297000000003</v>
      </c>
      <c r="M35" s="7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2">
        <v>358.91393499999998</v>
      </c>
      <c r="M36" s="7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2">
        <v>16.863638999999999</v>
      </c>
      <c r="M37" s="7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7">
        <v>318.23500000000001</v>
      </c>
      <c r="K39" s="4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7">
        <f>SUM(L45:M50)</f>
        <v>1192.875</v>
      </c>
      <c r="D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4">
        <v>417.73500000000001</v>
      </c>
      <c r="M45" s="64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4">
        <v>227.92099999999999</v>
      </c>
      <c r="M46" s="64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4">
        <v>144.01400000000001</v>
      </c>
      <c r="M47" s="64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186.34399999999999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216.86099999999999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7">
        <v>1115964.04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3">
        <v>0</v>
      </c>
      <c r="D56" s="6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7">
        <f>SUM(L61:M65)</f>
        <v>812706.92299999995</v>
      </c>
      <c r="F59" s="4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9">
        <f>C42</f>
        <v>1192.875</v>
      </c>
      <c r="M61" s="4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399426.266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34217.504000000001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360245.92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17624.358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7">
        <v>135058.20000000001</v>
      </c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8">
        <v>4.6040000000000001</v>
      </c>
      <c r="G71" s="4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67</v>
      </c>
      <c r="B83" s="57">
        <f>B84+B85+B86</f>
        <v>2.7190000000000003</v>
      </c>
      <c r="C83" s="58"/>
      <c r="D83" s="58"/>
      <c r="E83" s="5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73">
        <f>'по договорам купли-продажи'!B85:E85</f>
        <v>0.998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3">
        <f>'по договорам купли-продажи'!B86:E86</f>
        <v>0.28599999999999998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76">
        <f>'по договорам купли-продажи'!B87:E87</f>
        <v>1.4350000000000001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2.7190000000000003</v>
      </c>
      <c r="C87" s="27">
        <f>B83</f>
        <v>2.7190000000000003</v>
      </c>
      <c r="D87" s="27">
        <f>B83</f>
        <v>2.7190000000000003</v>
      </c>
      <c r="E87" s="28">
        <f>B83</f>
        <v>2.7190000000000003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45:M45"/>
    <mergeCell ref="L46:M46"/>
    <mergeCell ref="L47:M47"/>
    <mergeCell ref="L49:M49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8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5"/>
      <c r="B6" s="55"/>
      <c r="C6" s="55"/>
      <c r="D6" s="55"/>
      <c r="E6" s="55"/>
      <c r="F6" s="55"/>
      <c r="G6" s="52" t="s">
        <v>2</v>
      </c>
      <c r="H6" s="53"/>
      <c r="I6" s="53"/>
      <c r="J6" s="54"/>
      <c r="L6" s="1"/>
      <c r="M6" s="1"/>
    </row>
    <row r="7" spans="1:18">
      <c r="A7" s="55"/>
      <c r="B7" s="55"/>
      <c r="C7" s="55"/>
      <c r="D7" s="55"/>
      <c r="E7" s="55"/>
      <c r="F7" s="55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v>2217.5700000000002</v>
      </c>
      <c r="H8" s="45">
        <v>2217.5700000000002</v>
      </c>
      <c r="I8" s="45">
        <v>2217.5700000000002</v>
      </c>
      <c r="J8" s="45">
        <v>2217.5700000000002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9">
        <f>ROUND((K18+B23*K20+F71),3)</f>
        <v>1939.0650000000001</v>
      </c>
      <c r="I14" s="49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6">
        <v>1228.6099999999999</v>
      </c>
      <c r="L18" s="56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6">
        <v>308447.34999999998</v>
      </c>
      <c r="L20" s="56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3">
        <v>2.28840083435258E-3</v>
      </c>
      <c r="C23" s="63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7">
        <v>1669.1289999999999</v>
      </c>
      <c r="L25" s="4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7">
        <v>0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7">
        <f>SUM(L33:M37)</f>
        <v>965.98745799999995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7">
        <v>2.224437</v>
      </c>
      <c r="M33" s="47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2">
        <v>531.42415000000005</v>
      </c>
      <c r="M34" s="7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2">
        <v>56.561297000000003</v>
      </c>
      <c r="M35" s="7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2">
        <v>358.91393499999998</v>
      </c>
      <c r="M36" s="7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2">
        <v>16.863638999999999</v>
      </c>
      <c r="M37" s="7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7">
        <v>318.23500000000001</v>
      </c>
      <c r="K39" s="4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7">
        <f>SUM(L45:M50)</f>
        <v>1192.875</v>
      </c>
      <c r="D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4">
        <v>417.73500000000001</v>
      </c>
      <c r="M45" s="64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4">
        <v>227.92099999999999</v>
      </c>
      <c r="M46" s="64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4">
        <v>144.01400000000001</v>
      </c>
      <c r="M47" s="64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186.34399999999999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216.86099999999999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7">
        <v>1115964.04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3">
        <v>0</v>
      </c>
      <c r="D56" s="6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7">
        <f>SUM(L61:M65)</f>
        <v>812706.92299999995</v>
      </c>
      <c r="F59" s="4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9">
        <f>C42</f>
        <v>1192.875</v>
      </c>
      <c r="M61" s="4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399426.266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34217.504000000001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360245.92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17624.358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7">
        <v>135058.20000000001</v>
      </c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8">
        <v>4.6040000000000001</v>
      </c>
      <c r="G71" s="4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82">
        <v>275.79000000000002</v>
      </c>
      <c r="C83" s="83"/>
      <c r="D83" s="83"/>
      <c r="E83" s="8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79">
        <f>B85+B86+B87</f>
        <v>2.7190000000000003</v>
      </c>
      <c r="C84" s="80"/>
      <c r="D84" s="80"/>
      <c r="E84" s="8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73">
        <f>'для ОАО "Оборонэнергосбыт"'!B84:E84</f>
        <v>0.998</v>
      </c>
      <c r="C85" s="85"/>
      <c r="D85" s="85"/>
      <c r="E85" s="86"/>
      <c r="F85" s="43"/>
      <c r="G85" s="43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3">
        <f>'для ОАО "Оборонэнергосбыт"'!B85:E85</f>
        <v>0.28599999999999998</v>
      </c>
      <c r="C86" s="85"/>
      <c r="D86" s="85"/>
      <c r="E86" s="86"/>
      <c r="F86" s="43"/>
      <c r="G86" s="43"/>
    </row>
    <row r="87" spans="1:17" ht="30.75" thickBot="1">
      <c r="A87" s="25" t="s">
        <v>61</v>
      </c>
      <c r="B87" s="73">
        <f>'для ОАО "Оборонэнергосбыт"'!B86:E86</f>
        <v>1.4350000000000001</v>
      </c>
      <c r="C87" s="85"/>
      <c r="D87" s="85"/>
      <c r="E87" s="86"/>
      <c r="F87" s="43"/>
      <c r="G87" s="43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278.50900000000001</v>
      </c>
      <c r="C88" s="27">
        <f>B83+B84</f>
        <v>278.50900000000001</v>
      </c>
      <c r="D88" s="27">
        <f>B83+B84</f>
        <v>278.50900000000001</v>
      </c>
      <c r="E88" s="27">
        <f>B83+B84</f>
        <v>278.50900000000001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P7" sqref="P7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8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5"/>
      <c r="B6" s="55"/>
      <c r="C6" s="55"/>
      <c r="D6" s="55"/>
      <c r="E6" s="55"/>
      <c r="F6" s="55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>
      <c r="A7" s="55"/>
      <c r="B7" s="55"/>
      <c r="C7" s="55"/>
      <c r="D7" s="55"/>
      <c r="E7" s="55"/>
      <c r="F7" s="55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v>2131.19</v>
      </c>
      <c r="H8" s="45">
        <v>2131.19</v>
      </c>
      <c r="I8" s="45">
        <v>2131.19</v>
      </c>
      <c r="J8" s="45">
        <v>2131.19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9">
        <f>ROUND((K18+B23*K20+F71),3)</f>
        <v>1939.0650000000001</v>
      </c>
      <c r="I14" s="49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6">
        <v>1228.6099999999999</v>
      </c>
      <c r="L18" s="56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6">
        <v>308447.34999999998</v>
      </c>
      <c r="L20" s="56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3">
        <v>2.28840083435258E-3</v>
      </c>
      <c r="C23" s="63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7">
        <v>1669.1289999999999</v>
      </c>
      <c r="L25" s="4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7">
        <v>0</v>
      </c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7">
        <f>SUM(L33:M37)</f>
        <v>965.98745799999995</v>
      </c>
      <c r="G31" s="4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7">
        <v>2.224437</v>
      </c>
      <c r="M33" s="47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2">
        <v>531.42415000000005</v>
      </c>
      <c r="M34" s="7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2">
        <v>56.561297000000003</v>
      </c>
      <c r="M35" s="7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2">
        <v>358.91393499999998</v>
      </c>
      <c r="M36" s="7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2">
        <v>16.863638999999999</v>
      </c>
      <c r="M37" s="7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7">
        <v>318.23500000000001</v>
      </c>
      <c r="K39" s="4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7">
        <f>SUM(L45:M50)</f>
        <v>1192.875</v>
      </c>
      <c r="D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4">
        <v>417.73500000000001</v>
      </c>
      <c r="M45" s="64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4">
        <v>227.92099999999999</v>
      </c>
      <c r="M46" s="64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4">
        <v>144.01400000000001</v>
      </c>
      <c r="M47" s="64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5">
        <v>186.34399999999999</v>
      </c>
      <c r="M49" s="65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216.86099999999999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7">
        <v>1115964.04</v>
      </c>
      <c r="D53" s="4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3">
        <v>0</v>
      </c>
      <c r="D56" s="6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7">
        <f>SUM(L61:M65)</f>
        <v>812706.92299999995</v>
      </c>
      <c r="F59" s="4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9">
        <f>C42</f>
        <v>1192.875</v>
      </c>
      <c r="M61" s="4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399426.266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34217.504000000001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360245.92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17624.358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7">
        <v>135058.20000000001</v>
      </c>
      <c r="D68" s="4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8">
        <v>4.6040000000000001</v>
      </c>
      <c r="G71" s="48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6" t="s">
        <v>69</v>
      </c>
      <c r="B73" s="67"/>
      <c r="C73" s="67"/>
      <c r="D73" s="67"/>
      <c r="E73" s="67"/>
      <c r="F73" s="38"/>
      <c r="G73" s="38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7"/>
      <c r="B74" s="67"/>
      <c r="C74" s="67"/>
      <c r="D74" s="67"/>
      <c r="E74" s="67"/>
      <c r="F74" s="38"/>
      <c r="G74" s="38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7"/>
      <c r="B75" s="67"/>
      <c r="C75" s="67"/>
      <c r="D75" s="67"/>
      <c r="E75" s="67"/>
      <c r="F75" s="38"/>
      <c r="G75" s="38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7"/>
      <c r="B76" s="67"/>
      <c r="C76" s="67"/>
      <c r="D76" s="67"/>
      <c r="E76" s="67"/>
      <c r="F76" s="38"/>
      <c r="G76" s="38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8"/>
      <c r="G77" s="38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67</v>
      </c>
      <c r="B83" s="57">
        <f>B84+B85+B86</f>
        <v>2.7190000000000003</v>
      </c>
      <c r="C83" s="58"/>
      <c r="D83" s="58"/>
      <c r="E83" s="5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73">
        <f>'для РСК(в пределах норм.)'!B85:E85</f>
        <v>0.998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3">
        <f>'для РСК(в пределах норм.)'!B86:E86</f>
        <v>0.28599999999999998</v>
      </c>
      <c r="C85" s="74"/>
      <c r="D85" s="74"/>
      <c r="E85" s="75"/>
    </row>
    <row r="86" spans="1:17" ht="30.75" thickBot="1">
      <c r="A86" s="25" t="s">
        <v>61</v>
      </c>
      <c r="B86" s="73">
        <f>'для РСК(в пределах норм.)'!B87:E87</f>
        <v>1.4350000000000001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2.7190000000000003</v>
      </c>
      <c r="C87" s="27">
        <f>B83</f>
        <v>2.7190000000000003</v>
      </c>
      <c r="D87" s="27">
        <f>B83</f>
        <v>2.7190000000000003</v>
      </c>
      <c r="E87" s="27">
        <f>B83</f>
        <v>2.7190000000000003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2014-09-15T09:06:01Z</dcterms:modified>
</cp:coreProperties>
</file>