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42" i="9"/>
  <c r="L61" s="1"/>
  <c r="E59" s="1"/>
  <c r="F31"/>
  <c r="H14"/>
  <c r="L61" i="10"/>
  <c r="E59" s="1"/>
  <c r="C42"/>
  <c r="F31"/>
  <c r="H14"/>
  <c r="B87" i="9" l="1"/>
  <c r="B85"/>
  <c r="B86"/>
  <c r="B84" l="1"/>
  <c r="E88" s="1"/>
  <c r="B85" i="10"/>
  <c r="B84"/>
  <c r="B86"/>
  <c r="D88" i="9" l="1"/>
  <c r="C88"/>
  <c r="B88"/>
  <c r="B83" i="10"/>
  <c r="E87" l="1"/>
  <c r="B87"/>
  <c r="D87"/>
  <c r="C87"/>
</calcChain>
</file>

<file path=xl/sharedStrings.xml><?xml version="1.0" encoding="utf-8"?>
<sst xmlns="http://schemas.openxmlformats.org/spreadsheetml/2006/main" count="136" uniqueCount="62">
  <si>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</si>
  <si>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</si>
  <si>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</si>
  <si>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</si>
  <si>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</si>
  <si>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</si>
  <si>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</si>
  <si>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</si>
  <si>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</si>
  <si>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</si>
  <si>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</si>
  <si>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</si>
  <si>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</si>
  <si>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</si>
  <si>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</si>
  <si>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</si>
  <si>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</si>
  <si>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</si>
  <si>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</si>
  <si>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</si>
  <si>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</si>
  <si>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</si>
  <si>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</si>
  <si>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</si>
  <si>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</si>
  <si>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</si>
  <si>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</si>
  <si>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</si>
  <si>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</si>
  <si>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</si>
  <si>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</si>
  <si>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</si>
  <si>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</si>
  <si>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</si>
  <si>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</si>
  <si>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</si>
  <si>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</si>
  <si>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</si>
  <si>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</si>
  <si>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</si>
  <si>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</si>
  <si>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</si>
  <si>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</si>
  <si>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</si>
  <si>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</si>
  <si>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</si>
  <si>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</si>
  <si>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</si>
  <si>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</si>
  <si>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</si>
  <si>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</si>
  <si>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</si>
  <si>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</si>
  <si>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</si>
  <si>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</si>
  <si>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</si>
  <si>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</si>
  <si>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</si>
  <si>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</si>
  <si>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</si>
  <si>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</si>
  <si>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август 2014г.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</si>
</sst>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00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4" fontId="1" fillId="0" borderId="4" xfId="0" applyNumberFormat="1" applyFont="1" applyFill="1" applyBorder="1"/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.%20&#1055;&#1088;&#1077;&#1076;&#1077;&#1083;&#1100;&#1085;&#1099;&#1077;%20&#1091;&#1088;&#1086;&#1074;&#1085;&#1080;%20&#1085;&#1077;&#1088;&#1077;&#1075;&#1091;&#1083;&#1080;&#1088;&#1091;&#1077;&#1084;&#1099;&#1093;%20&#1094;&#1077;&#1085;%20&#1079;&#1072;%20&#1040;&#1074;&#1075;&#1091;&#1089;&#1090;%202014%20(&#1086;&#1090;%20150&#1082;&#1042;&#1090;%20&#1076;&#1086;%20670&#1082;&#1042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и РСК"/>
      <sheetName val="с шин станций"/>
      <sheetName val="по договорам купли-продажи"/>
      <sheetName val="для ОАО &quot;Оборонэнергосбыт&quot;"/>
      <sheetName val="для РСК(в пределах норм.)"/>
      <sheetName val="для РСК (сверх норм.)"/>
    </sheetNames>
    <sheetDataSet>
      <sheetData sheetId="0" refreshError="1"/>
      <sheetData sheetId="1" refreshError="1"/>
      <sheetData sheetId="2" refreshError="1"/>
      <sheetData sheetId="3">
        <row r="84">
          <cell r="B84">
            <v>0.998</v>
          </cell>
        </row>
        <row r="85">
          <cell r="B85">
            <v>0.28599999999999998</v>
          </cell>
        </row>
        <row r="86">
          <cell r="B86">
            <v>1.4350000000000001</v>
          </cell>
        </row>
      </sheetData>
      <sheetData sheetId="4">
        <row r="85">
          <cell r="B85">
            <v>0.998</v>
          </cell>
        </row>
        <row r="86">
          <cell r="B86">
            <v>0.28599999999999998</v>
          </cell>
        </row>
        <row r="87">
          <cell r="B87">
            <v>1.4350000000000001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tabSelected="1" zoomScale="90" zoomScaleNormal="90" workbookViewId="0">
      <selection activeCell="M9" sqref="M9"/>
    </sheetView>
  </sheetViews>
  <sheetFormatPr defaultRowHeight="1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9.5" customHeight="1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57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>
      <c r="A7" s="49"/>
      <c r="B7" s="49"/>
      <c r="C7" s="49"/>
      <c r="D7" s="49"/>
      <c r="E7" s="49"/>
      <c r="F7" s="49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32">
        <v>2217.5700000000002</v>
      </c>
      <c r="H8" s="32">
        <v>2217.5700000000002</v>
      </c>
      <c r="I8" s="32">
        <v>2217.5700000000002</v>
      </c>
      <c r="J8" s="32">
        <v>2217.5700000000002</v>
      </c>
      <c r="L8" s="27"/>
      <c r="M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5">
        <f>ROUND((K18+B23*K20+F71),3)</f>
        <v>1939.0650000000001</v>
      </c>
      <c r="I14" s="45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53">
        <v>1228.6099999999999</v>
      </c>
      <c r="L18" s="53"/>
      <c r="M18" s="3"/>
      <c r="N18" s="3"/>
      <c r="O18" s="3"/>
      <c r="P18" s="3"/>
      <c r="Q18" s="3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19"/>
      <c r="Q19" s="2"/>
    </row>
    <row r="20" spans="1:17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53">
        <v>308447.34999999998</v>
      </c>
      <c r="L20" s="53"/>
      <c r="M20" s="3"/>
      <c r="N20" s="3"/>
      <c r="O20" s="3"/>
      <c r="P20" s="25"/>
      <c r="Q20" s="3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31"/>
      <c r="Q21" s="2"/>
    </row>
    <row r="22" spans="1:17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15</v>
      </c>
      <c r="B23" s="44">
        <v>2.28840083435258E-3</v>
      </c>
      <c r="C23" s="44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9">
        <v>1669.1289999999999</v>
      </c>
      <c r="L25" s="39"/>
      <c r="M25" s="4"/>
      <c r="N25" s="3"/>
      <c r="O25" s="3"/>
      <c r="P25" s="3"/>
      <c r="Q25" s="3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6" t="s">
        <v>18</v>
      </c>
      <c r="B28" s="2"/>
      <c r="C28" s="2"/>
      <c r="D28" s="2"/>
      <c r="E28" s="5"/>
      <c r="F28" s="39">
        <v>0</v>
      </c>
      <c r="G28" s="39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6" t="s">
        <v>20</v>
      </c>
      <c r="B31" s="2"/>
      <c r="C31" s="2"/>
      <c r="D31" s="5"/>
      <c r="E31" s="5"/>
      <c r="F31" s="39">
        <f>SUM(L33:M37)</f>
        <v>965.98745799999995</v>
      </c>
      <c r="G31" s="39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39">
        <v>2.224437</v>
      </c>
      <c r="M33" s="39"/>
      <c r="N33" s="2"/>
      <c r="O33" s="3"/>
      <c r="P33" s="3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7">
        <v>531.42415000000005</v>
      </c>
      <c r="M34" s="47"/>
      <c r="N34" s="2"/>
      <c r="O34" s="3"/>
      <c r="P34" s="3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7">
        <v>56.561297000000003</v>
      </c>
      <c r="M35" s="47"/>
      <c r="N35" s="2"/>
      <c r="O35" s="3"/>
      <c r="P35" s="3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7">
        <v>358.91393499999998</v>
      </c>
      <c r="M36" s="47"/>
      <c r="N36" s="2"/>
      <c r="O36" s="3"/>
      <c r="P36" s="3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7">
        <v>16.863638999999999</v>
      </c>
      <c r="M37" s="47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39">
        <v>318.23500000000001</v>
      </c>
      <c r="K39" s="39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39">
        <f>SUM(L45:M50)</f>
        <v>1192.875</v>
      </c>
      <c r="D42" s="3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0">
        <v>417.73500000000001</v>
      </c>
      <c r="M45" s="40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0">
        <v>227.92099999999999</v>
      </c>
      <c r="M46" s="40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0">
        <v>144.01400000000001</v>
      </c>
      <c r="M47" s="40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0"/>
      <c r="M48" s="30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2">
        <v>186.34399999999999</v>
      </c>
      <c r="M49" s="42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3">
        <v>216.86099999999999</v>
      </c>
      <c r="M50" s="43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39">
        <v>1115964.04</v>
      </c>
      <c r="D53" s="3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4">
        <v>0</v>
      </c>
      <c r="D56" s="4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39">
        <f>SUM(L61:M65)</f>
        <v>812706.92299999995</v>
      </c>
      <c r="F59" s="3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5">
        <f>C42</f>
        <v>1192.875</v>
      </c>
      <c r="M61" s="45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6">
        <v>399426.266</v>
      </c>
      <c r="M62" s="46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6">
        <v>34217.504000000001</v>
      </c>
      <c r="M63" s="46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6">
        <v>360245.92</v>
      </c>
      <c r="M64" s="46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6">
        <v>17624.358</v>
      </c>
      <c r="M65" s="46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39">
        <v>135058.20000000001</v>
      </c>
      <c r="D68" s="3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41">
        <v>4.6040000000000001</v>
      </c>
      <c r="G71" s="41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4" t="s">
        <v>51</v>
      </c>
      <c r="B83" s="33">
        <v>275.79000000000002</v>
      </c>
      <c r="C83" s="34"/>
      <c r="D83" s="34"/>
      <c r="E83" s="3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1" t="s">
        <v>59</v>
      </c>
      <c r="B84" s="33">
        <f>B85+B86+B87</f>
        <v>2.7190000000000003</v>
      </c>
      <c r="C84" s="34"/>
      <c r="D84" s="34"/>
      <c r="E84" s="3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1" t="s">
        <v>54</v>
      </c>
      <c r="B85" s="36">
        <f>'[1]для ОАО "Оборонэнергосбыт"'!B84:E84</f>
        <v>0.998</v>
      </c>
      <c r="C85" s="37"/>
      <c r="D85" s="37"/>
      <c r="E85" s="3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1" t="s">
        <v>55</v>
      </c>
      <c r="B86" s="36">
        <f>'[1]для ОАО "Оборонэнергосбыт"'!B85:E85</f>
        <v>0.28599999999999998</v>
      </c>
      <c r="C86" s="37"/>
      <c r="D86" s="37"/>
      <c r="E86" s="38"/>
    </row>
    <row r="87" spans="1:17" ht="30.75" thickBot="1">
      <c r="A87" s="22" t="s">
        <v>56</v>
      </c>
      <c r="B87" s="36">
        <f>'[1]для ОАО "Оборонэнергосбыт"'!B86:E86</f>
        <v>1.4350000000000001</v>
      </c>
      <c r="C87" s="37"/>
      <c r="D87" s="37"/>
      <c r="E87" s="3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3" t="s">
        <v>52</v>
      </c>
      <c r="B88" s="24">
        <f>B83+B84</f>
        <v>278.50900000000001</v>
      </c>
      <c r="C88" s="24">
        <f>B83+B84</f>
        <v>278.50900000000001</v>
      </c>
      <c r="D88" s="24">
        <f>B83+B84</f>
        <v>278.50900000000001</v>
      </c>
      <c r="E88" s="24">
        <f>B83+B84</f>
        <v>278.50900000000001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N19" sqref="N19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58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>
      <c r="A7" s="49"/>
      <c r="B7" s="49"/>
      <c r="C7" s="49"/>
      <c r="D7" s="49"/>
      <c r="E7" s="49"/>
      <c r="F7" s="49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32">
        <v>2131.19</v>
      </c>
      <c r="H8" s="32">
        <v>2131.19</v>
      </c>
      <c r="I8" s="32">
        <v>2131.19</v>
      </c>
      <c r="J8" s="32">
        <v>2131.19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5">
        <f>ROUND((K18+B23*K20+F71),3)</f>
        <v>1939.0650000000001</v>
      </c>
      <c r="I14" s="45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53">
        <v>1228.6099999999999</v>
      </c>
      <c r="L18" s="53"/>
      <c r="M18" s="3"/>
      <c r="N18" s="3"/>
      <c r="O18" s="3"/>
      <c r="P18" s="3"/>
      <c r="Q18" s="3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19"/>
      <c r="Q19" s="2"/>
    </row>
    <row r="20" spans="1:17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53">
        <v>308447.34999999998</v>
      </c>
      <c r="L20" s="53"/>
      <c r="M20" s="3"/>
      <c r="N20" s="3"/>
      <c r="O20" s="3"/>
      <c r="P20" s="25"/>
      <c r="Q20" s="3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31"/>
      <c r="Q21" s="2"/>
    </row>
    <row r="22" spans="1:17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15</v>
      </c>
      <c r="B23" s="44">
        <v>2.28840083435258E-3</v>
      </c>
      <c r="C23" s="44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9">
        <v>1669.1289999999999</v>
      </c>
      <c r="L25" s="39"/>
      <c r="M25" s="4"/>
      <c r="N25" s="3"/>
      <c r="O25" s="3"/>
      <c r="P25" s="3"/>
      <c r="Q25" s="3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6" t="s">
        <v>18</v>
      </c>
      <c r="B28" s="2"/>
      <c r="C28" s="2"/>
      <c r="D28" s="2"/>
      <c r="E28" s="5"/>
      <c r="F28" s="39">
        <v>0</v>
      </c>
      <c r="G28" s="39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6" t="s">
        <v>20</v>
      </c>
      <c r="B31" s="2"/>
      <c r="C31" s="2"/>
      <c r="D31" s="5"/>
      <c r="E31" s="5"/>
      <c r="F31" s="39">
        <f>SUM(L33:M37)</f>
        <v>965.98745799999995</v>
      </c>
      <c r="G31" s="39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39">
        <v>2.224437</v>
      </c>
      <c r="M33" s="39"/>
      <c r="N33" s="2"/>
      <c r="O33" s="3"/>
      <c r="P33" s="3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7">
        <v>531.42415000000005</v>
      </c>
      <c r="M34" s="47"/>
      <c r="N34" s="2"/>
      <c r="O34" s="3"/>
      <c r="P34" s="3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7">
        <v>56.561297000000003</v>
      </c>
      <c r="M35" s="47"/>
      <c r="N35" s="2"/>
      <c r="O35" s="3"/>
      <c r="P35" s="3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7">
        <v>358.91393499999998</v>
      </c>
      <c r="M36" s="47"/>
      <c r="N36" s="2"/>
      <c r="O36" s="3"/>
      <c r="P36" s="3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7">
        <v>16.863638999999999</v>
      </c>
      <c r="M37" s="47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39">
        <v>318.23500000000001</v>
      </c>
      <c r="K39" s="39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39">
        <f>SUM(L45:M50)</f>
        <v>1192.875</v>
      </c>
      <c r="D42" s="3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0">
        <v>417.73500000000001</v>
      </c>
      <c r="M45" s="40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0">
        <v>227.92099999999999</v>
      </c>
      <c r="M46" s="40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0">
        <v>144.01400000000001</v>
      </c>
      <c r="M47" s="40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0"/>
      <c r="M48" s="30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2">
        <v>186.34399999999999</v>
      </c>
      <c r="M49" s="42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3">
        <v>216.86099999999999</v>
      </c>
      <c r="M50" s="43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39">
        <v>1115964.04</v>
      </c>
      <c r="D53" s="3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4">
        <v>0</v>
      </c>
      <c r="D56" s="4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39">
        <f>SUM(L61:M65)</f>
        <v>812706.92299999995</v>
      </c>
      <c r="F59" s="3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5">
        <f>C42</f>
        <v>1192.875</v>
      </c>
      <c r="M61" s="45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6">
        <v>399426.266</v>
      </c>
      <c r="M62" s="46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6">
        <v>34217.504000000001</v>
      </c>
      <c r="M63" s="46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6">
        <v>360245.92</v>
      </c>
      <c r="M64" s="46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6">
        <v>17624.358</v>
      </c>
      <c r="M65" s="46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39">
        <v>135058.20000000001</v>
      </c>
      <c r="D68" s="3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41">
        <v>4.6040000000000001</v>
      </c>
      <c r="G71" s="41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>
      <c r="A73" s="54" t="s">
        <v>60</v>
      </c>
      <c r="B73" s="55"/>
      <c r="C73" s="55"/>
      <c r="D73" s="55"/>
      <c r="E73" s="55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55"/>
      <c r="B74" s="55"/>
      <c r="C74" s="55"/>
      <c r="D74" s="55"/>
      <c r="E74" s="55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55"/>
      <c r="B75" s="55"/>
      <c r="C75" s="55"/>
      <c r="D75" s="55"/>
      <c r="E75" s="55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55"/>
      <c r="B76" s="55"/>
      <c r="C76" s="55"/>
      <c r="D76" s="55"/>
      <c r="E76" s="55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1" t="s">
        <v>59</v>
      </c>
      <c r="B83" s="33">
        <f>B84+B85+B86</f>
        <v>2.7190000000000003</v>
      </c>
      <c r="C83" s="34"/>
      <c r="D83" s="34"/>
      <c r="E83" s="3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1" t="s">
        <v>54</v>
      </c>
      <c r="B84" s="36">
        <f>'[1]для РСК(в пределах норм.)'!B85:E85</f>
        <v>0.998</v>
      </c>
      <c r="C84" s="37"/>
      <c r="D84" s="37"/>
      <c r="E84" s="3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1" t="s">
        <v>55</v>
      </c>
      <c r="B85" s="36">
        <f>'[1]для РСК(в пределах норм.)'!B86:E86</f>
        <v>0.28599999999999998</v>
      </c>
      <c r="C85" s="37"/>
      <c r="D85" s="37"/>
      <c r="E85" s="38"/>
    </row>
    <row r="86" spans="1:17" ht="30.75" thickBot="1">
      <c r="A86" s="22" t="s">
        <v>56</v>
      </c>
      <c r="B86" s="36">
        <f>'[1]для РСК(в пределах норм.)'!B87:E87</f>
        <v>1.4350000000000001</v>
      </c>
      <c r="C86" s="37"/>
      <c r="D86" s="37"/>
      <c r="E86" s="3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3" t="s">
        <v>52</v>
      </c>
      <c r="B87" s="24">
        <f>B83</f>
        <v>2.7190000000000003</v>
      </c>
      <c r="C87" s="24">
        <f>B83</f>
        <v>2.7190000000000003</v>
      </c>
      <c r="D87" s="24">
        <f>B83</f>
        <v>2.7190000000000003</v>
      </c>
      <c r="E87" s="24">
        <f>B83</f>
        <v>2.7190000000000003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2014-09-15T09:06:29Z</dcterms:modified>
</cp:coreProperties>
</file>