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H14" i="7"/>
  <c r="C42" i="10"/>
  <c r="L61" s="1"/>
  <c r="E59" s="1"/>
  <c r="F31"/>
  <c r="H14"/>
  <c r="C42" i="9"/>
  <c r="L61" s="1"/>
  <c r="E59" s="1"/>
  <c r="F31"/>
  <c r="H14"/>
  <c r="C42" i="8"/>
  <c r="L61" s="1"/>
  <c r="E59" s="1"/>
  <c r="F31"/>
  <c r="H14"/>
  <c r="L61" i="7"/>
  <c r="E59" s="1"/>
  <c r="C42"/>
  <c r="F31"/>
  <c r="C42" i="6"/>
  <c r="L61" s="1"/>
  <c r="E59" s="1"/>
  <c r="F31"/>
  <c r="H14"/>
  <c r="L61" i="1"/>
  <c r="E59" s="1"/>
  <c r="C42"/>
  <c r="F31"/>
  <c r="H14"/>
  <c r="B87" l="1"/>
  <c r="B86"/>
  <c r="B85"/>
  <c r="B87" i="7" l="1"/>
  <c r="B86" i="8" s="1"/>
  <c r="B86" i="7"/>
  <c r="B85" i="8" s="1"/>
  <c r="B85" i="7"/>
  <c r="B84" i="8" s="1"/>
  <c r="B86" i="6"/>
  <c r="B87"/>
  <c r="B85"/>
  <c r="B87" i="9" l="1"/>
  <c r="B86"/>
  <c r="B85"/>
  <c r="B83" i="8"/>
  <c r="B85" i="10" l="1"/>
  <c r="B84"/>
  <c r="B86"/>
  <c r="B83" l="1"/>
  <c r="B84" i="9"/>
  <c r="B84" i="7"/>
  <c r="B84" i="6"/>
  <c r="B84" i="1"/>
  <c r="E87" i="10" l="1"/>
  <c r="D87"/>
  <c r="B87"/>
  <c r="C87"/>
  <c r="E87" i="8"/>
  <c r="D87"/>
  <c r="C87"/>
  <c r="B87"/>
  <c r="D88" i="9"/>
  <c r="E88"/>
  <c r="B88"/>
  <c r="C88"/>
  <c r="E88" i="7" l="1"/>
  <c r="E88" i="6"/>
  <c r="E88" i="1"/>
  <c r="B88" i="7"/>
  <c r="C88"/>
  <c r="D88"/>
  <c r="B88" i="1"/>
  <c r="C88"/>
  <c r="D88"/>
  <c r="B88" i="6"/>
  <c r="C88"/>
  <c r="D88"/>
</calcChain>
</file>

<file path=xl/sharedStrings.xml><?xml version="1.0" encoding="utf-8"?>
<sst xmlns="http://schemas.openxmlformats.org/spreadsheetml/2006/main" count="412" uniqueCount="70">
  <si>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</si>
  <si>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</si>
  <si>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</si>
  <si>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</si>
  <si>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</si>
  <si>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</si>
  <si>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</si>
  <si>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</si>
  <si>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</si>
  <si>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</si>
  <si>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</si>
  <si>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</si>
  <si>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</si>
  <si>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</si>
  <si>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</si>
  <si>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</si>
  <si>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</si>
  <si>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</si>
  <si>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</si>
  <si>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</si>
  <si>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</si>
  <si>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</si>
  <si>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</si>
  <si>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</si>
  <si>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</si>
  <si>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</si>
  <si>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</si>
  <si>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</si>
  <si>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</si>
  <si>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</si>
  <si>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</si>
  <si>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</si>
  <si>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</si>
  <si>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</si>
  <si>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</si>
  <si>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</si>
  <si>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</si>
  <si>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</si>
  <si>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</si>
  <si>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</si>
  <si>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</si>
  <si>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</si>
  <si>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</si>
  <si>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</si>
  <si>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</si>
  <si>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</si>
  <si>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</si>
  <si>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</si>
  <si>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</si>
  <si>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</si>
  <si>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</si>
  <si>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</si>
  <si>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</si>
  <si>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</si>
  <si>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</si>
  <si>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</si>
  <si>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</si>
  <si>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</si>
  <si>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</si>
  <si>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</si>
  <si>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</si>
  <si>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</si>
  <si>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</si>
  <si>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</si>
  <si>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</si>
  <si>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</si>
  <si>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</si>
  <si>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150кВт до 670кВт: 13,05%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</si>
  <si>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</si>
  <si>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август 2014г.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</si>
</sst>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.%20&#1055;&#1088;&#1077;&#1076;&#1077;&#1083;&#1100;&#1085;&#1099;&#1077;%20&#1091;&#1088;&#1086;&#1074;&#1085;&#1080;%20&#1085;&#1077;&#1088;&#1077;&#1075;&#1091;&#1083;&#1080;&#1088;&#1091;&#1077;&#1084;&#1099;&#1093;%20&#1094;&#1077;&#1085;%20&#1079;&#1072;%20&#1072;&#1074;&#1075;&#1091;&#1089;&#1090;%202014%20(&#1084;&#1077;&#1085;&#1077;&#1077;%20150&#1082;&#1042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(в пределах норм.)"/>
      <sheetName val="для РСК (сверх норм.)"/>
    </sheetNames>
    <sheetDataSet>
      <sheetData sheetId="0">
        <row r="85">
          <cell r="B85">
            <v>0.998</v>
          </cell>
        </row>
        <row r="86">
          <cell r="B86">
            <v>0.28599999999999998</v>
          </cell>
        </row>
        <row r="87">
          <cell r="B87">
            <v>1.4350000000000001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workbookViewId="0">
      <selection activeCell="L10" sqref="L10"/>
    </sheetView>
  </sheetViews>
  <sheetFormatPr defaultRowHeight="15"/>
  <cols>
    <col min="1" max="1" width="19" customWidth="1"/>
    <col min="2" max="2" width="9.85546875" customWidth="1"/>
    <col min="3" max="5" width="10.28515625" customWidth="1"/>
    <col min="6" max="6" width="13.42578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66"/>
      <c r="B6" s="66"/>
      <c r="C6" s="66"/>
      <c r="D6" s="66"/>
      <c r="E6" s="66"/>
      <c r="F6" s="66"/>
      <c r="G6" s="62" t="s">
        <v>2</v>
      </c>
      <c r="H6" s="63"/>
      <c r="I6" s="63"/>
      <c r="J6" s="64"/>
      <c r="L6" s="1"/>
      <c r="M6" s="1"/>
      <c r="N6" s="1"/>
    </row>
    <row r="7" spans="1:18">
      <c r="A7" s="66"/>
      <c r="B7" s="66"/>
      <c r="C7" s="66"/>
      <c r="D7" s="66"/>
      <c r="E7" s="66"/>
      <c r="F7" s="66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2">
        <v>3014.21</v>
      </c>
      <c r="H8" s="42">
        <v>3570.43</v>
      </c>
      <c r="I8" s="42">
        <v>4287.37</v>
      </c>
      <c r="J8" s="42">
        <v>5274.92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5">
        <f>ROUND((K18+B23*K20+F71),3)</f>
        <v>1939.0650000000001</v>
      </c>
      <c r="I14" s="6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1228.6099999999999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308447.34999999998</v>
      </c>
      <c r="L20" s="53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4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2.28840083435258E-3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1669.1289999999999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f>SUM(L33:M37)</f>
        <v>965.98745799999995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2.224437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531.42415000000005</v>
      </c>
      <c r="M34" s="5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56.561297000000003</v>
      </c>
      <c r="M35" s="5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358.91393499999998</v>
      </c>
      <c r="M36" s="5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16.863638999999999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318.23500000000001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1192.875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417.73500000000001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227.92099999999999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144.01400000000001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8">
        <v>186.34399999999999</v>
      </c>
      <c r="M49" s="5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216.86099999999999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1115964.04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812706.92299999995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5">
        <f>C42</f>
        <v>1192.875</v>
      </c>
      <c r="M61" s="6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399426.266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34217.504000000001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360245.92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17624.358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135058.20000000001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67">
        <v>4.6040000000000001</v>
      </c>
      <c r="G71" s="6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59" t="s">
        <v>67</v>
      </c>
      <c r="B76" s="60"/>
      <c r="C76" s="60"/>
      <c r="D76" s="60"/>
      <c r="E76" s="6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0"/>
      <c r="B77" s="60"/>
      <c r="C77" s="60"/>
      <c r="D77" s="60"/>
      <c r="E77" s="6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0"/>
      <c r="B78" s="60"/>
      <c r="C78" s="60"/>
      <c r="D78" s="60"/>
      <c r="E78" s="6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0"/>
      <c r="B79" s="60"/>
      <c r="C79" s="60"/>
      <c r="D79" s="60"/>
      <c r="E79" s="6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8">
        <v>794.07</v>
      </c>
      <c r="C83" s="39">
        <v>1350.29</v>
      </c>
      <c r="D83" s="39">
        <v>2067.23</v>
      </c>
      <c r="E83" s="40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3.5" customHeight="1">
      <c r="A84" s="24" t="s">
        <v>66</v>
      </c>
      <c r="B84" s="54">
        <f>B85+B86+B87</f>
        <v>2.7190000000000003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5.25" customHeight="1">
      <c r="A85" s="24" t="s">
        <v>59</v>
      </c>
      <c r="B85" s="45">
        <f>'[1]сети РСК'!B85:E85</f>
        <v>0.998</v>
      </c>
      <c r="C85" s="46"/>
      <c r="D85" s="46"/>
      <c r="E85" s="4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45">
        <f>'[1]сети РСК'!B86:E86</f>
        <v>0.28599999999999998</v>
      </c>
      <c r="C86" s="46"/>
      <c r="D86" s="46"/>
      <c r="E86" s="4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5">
        <f>'[1]сети РСК'!B87:E87</f>
        <v>1.4350000000000001</v>
      </c>
      <c r="C87" s="46"/>
      <c r="D87" s="46"/>
      <c r="E87" s="4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796.7890000000001</v>
      </c>
      <c r="C88" s="27">
        <f>C83+B84</f>
        <v>1353.009</v>
      </c>
      <c r="D88" s="27">
        <f>D83+B84</f>
        <v>2069.9490000000001</v>
      </c>
      <c r="E88" s="28">
        <f>E83+B84</f>
        <v>3057.4990000000003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5" width="10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  <c r="R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2">
        <v>2831.53</v>
      </c>
      <c r="H8" s="42">
        <v>3381.03</v>
      </c>
      <c r="I8" s="42">
        <v>3805.01</v>
      </c>
      <c r="J8" s="42">
        <v>4755.22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5">
        <f>ROUND((K18+B23*K20+F71),3)</f>
        <v>1939.0650000000001</v>
      </c>
      <c r="I14" s="6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1228.6099999999999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308447.34999999998</v>
      </c>
      <c r="L20" s="53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4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2.28840083435258E-3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1669.1289999999999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f>SUM(L33:M37)</f>
        <v>965.98745799999995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2.224437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531.42415000000005</v>
      </c>
      <c r="M34" s="5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56.561297000000003</v>
      </c>
      <c r="M35" s="5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358.91393499999998</v>
      </c>
      <c r="M36" s="5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16.863638999999999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318.23500000000001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1192.875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417.73500000000001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227.92099999999999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144.01400000000001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8">
        <v>186.34399999999999</v>
      </c>
      <c r="M49" s="5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216.86099999999999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1115964.04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812706.92299999995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5">
        <f>C42</f>
        <v>1192.875</v>
      </c>
      <c r="M61" s="6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399426.266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34217.504000000001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360245.92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17624.358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135058.20000000001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67">
        <v>4.6040000000000001</v>
      </c>
      <c r="G71" s="6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59" t="s">
        <v>67</v>
      </c>
      <c r="B76" s="60"/>
      <c r="C76" s="60"/>
      <c r="D76" s="60"/>
      <c r="E76" s="6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0"/>
      <c r="B77" s="60"/>
      <c r="C77" s="60"/>
      <c r="D77" s="60"/>
      <c r="E77" s="6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0"/>
      <c r="B78" s="60"/>
      <c r="C78" s="60"/>
      <c r="D78" s="60"/>
      <c r="E78" s="6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0"/>
      <c r="B79" s="60"/>
      <c r="C79" s="60"/>
      <c r="D79" s="60"/>
      <c r="E79" s="6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8">
        <v>611.3900000000001</v>
      </c>
      <c r="C83" s="39">
        <v>1160.8899999999999</v>
      </c>
      <c r="D83" s="39">
        <v>1584.87</v>
      </c>
      <c r="E83" s="40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66</v>
      </c>
      <c r="B84" s="54">
        <f>B85+B86+B87</f>
        <v>2.7190000000000003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68">
        <f>'сети РСК'!B85:E85</f>
        <v>0.998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68">
        <f>'сети РСК'!B86:E86</f>
        <v>0.28599999999999998</v>
      </c>
      <c r="C86" s="69"/>
      <c r="D86" s="69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8">
        <f>'сети РСК'!B87:E87</f>
        <v>1.4350000000000001</v>
      </c>
      <c r="C87" s="69"/>
      <c r="D87" s="69"/>
      <c r="E87" s="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614.10900000000015</v>
      </c>
      <c r="C88" s="27">
        <f>C83+B84</f>
        <v>1163.6089999999999</v>
      </c>
      <c r="D88" s="27">
        <f>D83+B84</f>
        <v>1587.5889999999999</v>
      </c>
      <c r="E88" s="28">
        <f>E83+B84</f>
        <v>2537.799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71:G71"/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2220.14</v>
      </c>
      <c r="H8" s="42">
        <v>2220.14</v>
      </c>
      <c r="I8" s="42">
        <v>2220.14</v>
      </c>
      <c r="J8" s="42">
        <v>2220.14</v>
      </c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5">
        <f>ROUND((K18+B23*K20+F71),3)</f>
        <v>1939.0650000000001</v>
      </c>
      <c r="I14" s="6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1228.6099999999999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308447.34999999998</v>
      </c>
      <c r="L20" s="53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4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2.28840083435258E-3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1669.1289999999999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f>SUM(L33:M37)</f>
        <v>965.98745799999995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2.224437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531.42415000000005</v>
      </c>
      <c r="M34" s="5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56.561297000000003</v>
      </c>
      <c r="M35" s="5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358.91393499999998</v>
      </c>
      <c r="M36" s="5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16.863638999999999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318.23500000000001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1192.875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417.73500000000001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227.92099999999999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144.01400000000001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8">
        <v>186.34399999999999</v>
      </c>
      <c r="M49" s="5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216.86099999999999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1115964.04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812706.92299999995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5">
        <f>C42</f>
        <v>1192.875</v>
      </c>
      <c r="M61" s="6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399426.266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34217.504000000001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360245.92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17624.358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135058.20000000001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67">
        <v>4.6040000000000001</v>
      </c>
      <c r="G71" s="6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59" t="s">
        <v>67</v>
      </c>
      <c r="B76" s="60"/>
      <c r="C76" s="60"/>
      <c r="D76" s="60"/>
      <c r="E76" s="6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0"/>
      <c r="B77" s="60"/>
      <c r="C77" s="60"/>
      <c r="D77" s="60"/>
      <c r="E77" s="6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0"/>
      <c r="B78" s="60"/>
      <c r="C78" s="60"/>
      <c r="D78" s="60"/>
      <c r="E78" s="6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0"/>
      <c r="B79" s="60"/>
      <c r="C79" s="60"/>
      <c r="D79" s="60"/>
      <c r="E79" s="6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6"/>
      <c r="B80" s="36"/>
      <c r="C80" s="36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66</v>
      </c>
      <c r="B84" s="54">
        <f>B85+B86+B87</f>
        <v>2.7190000000000003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>
      <c r="A85" s="24" t="s">
        <v>59</v>
      </c>
      <c r="B85" s="68">
        <f>'сети РСК'!B85:E85</f>
        <v>0.998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68">
        <f>'сети РСК'!B86:E86</f>
        <v>0.28599999999999998</v>
      </c>
      <c r="C86" s="69"/>
      <c r="D86" s="69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8">
        <f>'сети РСК'!B87:E87</f>
        <v>1.4350000000000001</v>
      </c>
      <c r="C87" s="69"/>
      <c r="D87" s="69"/>
      <c r="E87" s="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2.7190000000000003</v>
      </c>
      <c r="C88" s="27">
        <f>B84</f>
        <v>2.7190000000000003</v>
      </c>
      <c r="D88" s="27">
        <f>B84</f>
        <v>2.7190000000000003</v>
      </c>
      <c r="E88" s="34">
        <f>B84</f>
        <v>2.7190000000000003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71:G71"/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L9" sqref="L9"/>
    </sheetView>
  </sheetViews>
  <sheetFormatPr defaultRowHeight="15"/>
  <cols>
    <col min="1" max="1" width="15.85546875" customWidth="1"/>
    <col min="2" max="2" width="11.28515625" customWidth="1"/>
    <col min="3" max="5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1941.78</v>
      </c>
      <c r="H8" s="10">
        <v>1941.78</v>
      </c>
      <c r="I8" s="10">
        <v>1941.78</v>
      </c>
      <c r="J8" s="10">
        <v>1941.78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5">
        <f>ROUND((K18+B23*K20+F71),3)</f>
        <v>1939.0650000000001</v>
      </c>
      <c r="I14" s="6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1228.6099999999999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308447.34999999998</v>
      </c>
      <c r="L20" s="53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4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2.28840083435258E-3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1669.1289999999999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f>SUM(L33:M37)</f>
        <v>965.98745799999995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2.224437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531.42415000000005</v>
      </c>
      <c r="M34" s="5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56.561297000000003</v>
      </c>
      <c r="M35" s="5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358.91393499999998</v>
      </c>
      <c r="M36" s="5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16.863638999999999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318.23500000000001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1192.875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417.73500000000001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227.92099999999999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144.01400000000001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8">
        <v>186.34399999999999</v>
      </c>
      <c r="M49" s="5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216.86099999999999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1115964.04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812706.92299999995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5">
        <f>C42</f>
        <v>1192.875</v>
      </c>
      <c r="M61" s="6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399426.266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34217.504000000001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360245.92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17624.358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135058.20000000001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67">
        <v>4.6040000000000001</v>
      </c>
      <c r="G71" s="6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6" customHeight="1">
      <c r="A83" s="24" t="s">
        <v>66</v>
      </c>
      <c r="B83" s="54">
        <f>B84+B85+B86</f>
        <v>2.7190000000000003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68">
        <f>'по договорам купли-продажи'!B85:E85</f>
        <v>0.998</v>
      </c>
      <c r="C84" s="69"/>
      <c r="D84" s="69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68">
        <f>'по договорам купли-продажи'!B86:E86</f>
        <v>0.28599999999999998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68">
        <f>'по договорам купли-продажи'!B87:E87</f>
        <v>1.4350000000000001</v>
      </c>
      <c r="C86" s="69"/>
      <c r="D86" s="69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2.7190000000000003</v>
      </c>
      <c r="C87" s="27">
        <f>B83</f>
        <v>2.7190000000000003</v>
      </c>
      <c r="D87" s="27">
        <f>B83</f>
        <v>2.7190000000000003</v>
      </c>
      <c r="E87" s="28">
        <f>B83</f>
        <v>2.7190000000000003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L45:M45"/>
    <mergeCell ref="L46:M46"/>
    <mergeCell ref="L47:M47"/>
    <mergeCell ref="L49:M4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2217.5700000000002</v>
      </c>
      <c r="H8" s="42">
        <v>2217.5700000000002</v>
      </c>
      <c r="I8" s="42">
        <v>2217.5700000000002</v>
      </c>
      <c r="J8" s="42">
        <v>2217.5700000000002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5">
        <f>ROUND((K18+B23*K20+F71),3)</f>
        <v>1939.0650000000001</v>
      </c>
      <c r="I14" s="6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1228.6099999999999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308447.34999999998</v>
      </c>
      <c r="L20" s="53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4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2.28840083435258E-3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1669.1289999999999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f>SUM(L33:M37)</f>
        <v>965.98745799999995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2.224437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531.42415000000005</v>
      </c>
      <c r="M34" s="5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56.561297000000003</v>
      </c>
      <c r="M35" s="5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358.91393499999998</v>
      </c>
      <c r="M36" s="5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16.863638999999999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318.23500000000001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1192.875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417.73500000000001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227.92099999999999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144.01400000000001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8">
        <v>186.34399999999999</v>
      </c>
      <c r="M49" s="5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216.86099999999999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1115964.04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812706.92299999995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5">
        <f>C42</f>
        <v>1192.875</v>
      </c>
      <c r="M61" s="6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399426.266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34217.504000000001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360245.92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17624.358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135058.20000000001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67">
        <v>4.6040000000000001</v>
      </c>
      <c r="G71" s="6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54">
        <v>275.79000000000002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66</v>
      </c>
      <c r="B84" s="54">
        <f>B85+B86+B87</f>
        <v>2.7190000000000003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>
      <c r="A85" s="24" t="s">
        <v>59</v>
      </c>
      <c r="B85" s="68">
        <f>'для ОАО "Оборонэнергосбыт"'!B84:E84</f>
        <v>0.998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68">
        <f>'для ОАО "Оборонэнергосбыт"'!B85:E85</f>
        <v>0.28599999999999998</v>
      </c>
      <c r="C86" s="69"/>
      <c r="D86" s="69"/>
      <c r="E86" s="70"/>
    </row>
    <row r="87" spans="1:17" ht="30.75" thickBot="1">
      <c r="A87" s="25" t="s">
        <v>61</v>
      </c>
      <c r="B87" s="68">
        <f>'для ОАО "Оборонэнергосбыт"'!B86:E86</f>
        <v>1.4350000000000001</v>
      </c>
      <c r="C87" s="69"/>
      <c r="D87" s="69"/>
      <c r="E87" s="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278.50900000000001</v>
      </c>
      <c r="C88" s="27">
        <f>B83+B84</f>
        <v>278.50900000000001</v>
      </c>
      <c r="D88" s="27">
        <f>B83+B84</f>
        <v>278.50900000000001</v>
      </c>
      <c r="E88" s="27">
        <f>B83+B84</f>
        <v>278.50900000000001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L8" sqref="L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2131.19</v>
      </c>
      <c r="H8" s="42">
        <v>2131.19</v>
      </c>
      <c r="I8" s="42">
        <v>2131.19</v>
      </c>
      <c r="J8" s="42">
        <v>2131.19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65">
        <f>ROUND((K18+B23*K20+F71),3)</f>
        <v>1939.0650000000001</v>
      </c>
      <c r="I14" s="6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1228.6099999999999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308447.34999999998</v>
      </c>
      <c r="L20" s="53"/>
      <c r="M20" s="4"/>
      <c r="N20" s="4"/>
      <c r="O20" s="4"/>
      <c r="P20" s="29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4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2.28840083435258E-3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1669.1289999999999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f>SUM(L33:M37)</f>
        <v>965.98745799999995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2.224437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0">
        <v>531.42415000000005</v>
      </c>
      <c r="M34" s="5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0">
        <v>56.561297000000003</v>
      </c>
      <c r="M35" s="5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0">
        <v>358.91393499999998</v>
      </c>
      <c r="M36" s="5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0">
        <v>16.863638999999999</v>
      </c>
      <c r="M37" s="5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318.23500000000001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1192.875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417.73500000000001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227.92099999999999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144.01400000000001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8">
        <v>186.34399999999999</v>
      </c>
      <c r="M49" s="5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216.86099999999999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1115964.04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812706.92299999995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65">
        <f>C42</f>
        <v>1192.875</v>
      </c>
      <c r="M61" s="6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399426.266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34217.504000000001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360245.92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17624.358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135058.20000000001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67">
        <v>4.6040000000000001</v>
      </c>
      <c r="G71" s="67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59" t="s">
        <v>68</v>
      </c>
      <c r="B73" s="60"/>
      <c r="C73" s="60"/>
      <c r="D73" s="60"/>
      <c r="E73" s="60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0"/>
      <c r="B74" s="60"/>
      <c r="C74" s="60"/>
      <c r="D74" s="60"/>
      <c r="E74" s="60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0"/>
      <c r="B75" s="60"/>
      <c r="C75" s="60"/>
      <c r="D75" s="60"/>
      <c r="E75" s="60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0"/>
      <c r="B76" s="60"/>
      <c r="C76" s="60"/>
      <c r="D76" s="60"/>
      <c r="E76" s="60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66</v>
      </c>
      <c r="B83" s="54">
        <f>B84+B85+B86</f>
        <v>2.7190000000000003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68">
        <f>'для РСК(в пределах норм.)'!B85:E85</f>
        <v>0.998</v>
      </c>
      <c r="C84" s="69"/>
      <c r="D84" s="69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68">
        <f>'для РСК(в пределах норм.)'!B86:E86</f>
        <v>0.28599999999999998</v>
      </c>
      <c r="C85" s="69"/>
      <c r="D85" s="69"/>
      <c r="E85" s="70"/>
    </row>
    <row r="86" spans="1:17" ht="30.75" thickBot="1">
      <c r="A86" s="25" t="s">
        <v>61</v>
      </c>
      <c r="B86" s="68">
        <f>'для РСК(в пределах норм.)'!B87:E87</f>
        <v>1.4350000000000001</v>
      </c>
      <c r="C86" s="69"/>
      <c r="D86" s="69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2.7190000000000003</v>
      </c>
      <c r="C87" s="27">
        <f>B83</f>
        <v>2.7190000000000003</v>
      </c>
      <c r="D87" s="27">
        <f>B83</f>
        <v>2.7190000000000003</v>
      </c>
      <c r="E87" s="27">
        <f>B83</f>
        <v>2.7190000000000003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2014-09-15T09:06:12Z</dcterms:modified>
</cp:coreProperties>
</file>