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C42" i="10"/>
  <c r="L61" s="1"/>
  <c r="E59" s="1"/>
  <c r="F31"/>
  <c r="H14"/>
  <c r="L61" i="9"/>
  <c r="E59" s="1"/>
  <c r="C42"/>
  <c r="F31"/>
  <c r="H14"/>
  <c r="C42" i="8"/>
  <c r="L61" s="1"/>
  <c r="E59" s="1"/>
  <c r="F31"/>
  <c r="H14"/>
  <c r="C42" i="7"/>
  <c r="L61" s="1"/>
  <c r="E59" s="1"/>
  <c r="F31"/>
  <c r="H14"/>
  <c r="C42" i="6"/>
  <c r="L61" s="1"/>
  <c r="E59" s="1"/>
  <c r="F31"/>
  <c r="H14"/>
  <c r="L61" i="1"/>
  <c r="E59" s="1"/>
  <c r="C42"/>
  <c r="F31"/>
  <c r="H14"/>
  <c r="B87" i="7" l="1"/>
  <c r="B86" i="8" s="1"/>
  <c r="B87" i="9" s="1"/>
  <c r="B86" i="10" s="1"/>
  <c r="B86" i="7"/>
  <c r="B85" i="8" s="1"/>
  <c r="B86" i="9" s="1"/>
  <c r="B85" i="10" s="1"/>
  <c r="B85" i="7"/>
  <c r="B84" i="8" s="1"/>
  <c r="B86" i="6"/>
  <c r="B87"/>
  <c r="B85"/>
  <c r="B85" i="9" l="1"/>
  <c r="B84" i="10" s="1"/>
  <c r="B83" s="1"/>
  <c r="E87" s="1"/>
  <c r="B83" i="8"/>
  <c r="B87" i="10" l="1"/>
  <c r="C87"/>
  <c r="D87"/>
  <c r="B84" i="9" l="1"/>
  <c r="B84" i="7"/>
  <c r="B84" i="6"/>
  <c r="B84" i="1"/>
  <c r="E87" i="8" l="1"/>
  <c r="D87"/>
  <c r="C87"/>
  <c r="B87"/>
  <c r="D88" i="9"/>
  <c r="E88"/>
  <c r="B88"/>
  <c r="C88"/>
  <c r="E88" i="7" l="1"/>
  <c r="E88" i="6"/>
  <c r="E88" i="1"/>
  <c r="B88" i="7"/>
  <c r="C88"/>
  <c r="D88"/>
  <c r="B88" i="1"/>
  <c r="C88"/>
  <c r="D88"/>
  <c r="B88" i="6"/>
  <c r="C88"/>
  <c r="D88"/>
</calcChain>
</file>

<file path=xl/sharedStrings.xml><?xml version="1.0" encoding="utf-8"?>
<sst xmlns="http://schemas.openxmlformats.org/spreadsheetml/2006/main" count="412" uniqueCount="70">
  <si>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</si>
  <si>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</si>
  <si>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</si>
  <si>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</si>
  <si>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</si>
  <si>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</si>
  <si>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</si>
  <si>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</si>
  <si>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</si>
  <si>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</si>
  <si>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</si>
  <si>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</si>
  <si>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</si>
  <si>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</si>
  <si>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</si>
  <si>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</si>
  <si>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</si>
  <si>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</si>
  <si>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</si>
  <si>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</si>
  <si>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</si>
  <si>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</si>
  <si>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</si>
  <si>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</si>
  <si>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</si>
  <si>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</si>
  <si>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</si>
  <si>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</si>
  <si>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</si>
  <si>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</si>
  <si>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</si>
  <si>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</si>
  <si>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</si>
  <si>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</si>
  <si>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</si>
  <si>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</si>
  <si>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</si>
  <si>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</si>
  <si>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</si>
  <si>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</si>
  <si>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</si>
  <si>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</si>
  <si>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</si>
  <si>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</si>
  <si>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</si>
  <si>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</si>
  <si>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</si>
  <si>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</si>
  <si>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</si>
  <si>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</si>
  <si>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</si>
  <si>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</si>
  <si>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</si>
  <si>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</si>
  <si>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</si>
  <si>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</si>
  <si>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</si>
  <si>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</si>
  <si>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</si>
  <si>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</si>
  <si>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</si>
  <si>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</si>
  <si>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</si>
  <si>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</si>
  <si>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</si>
  <si>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</si>
  <si>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</si>
  <si>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июль 2014г.</t>
  </si>
  <si>
    <t>Формула расчета сбытовой надбавки для потребителей ОАО 'Самараэнерго' с максимальной мощностью электроустановок от 150кВт до 670кВт: 13,05%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</si>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</sst>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selection activeCell="L10" sqref="L10"/>
    </sheetView>
  </sheetViews>
  <sheetFormatPr defaultRowHeight="15"/>
  <cols>
    <col min="1" max="1" width="19" customWidth="1"/>
    <col min="2" max="2" width="9.85546875" customWidth="1"/>
    <col min="3" max="5" width="10.28515625" customWidth="1"/>
    <col min="6" max="6" width="13.42578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</row>
    <row r="7" spans="1:18">
      <c r="A7" s="51"/>
      <c r="B7" s="51"/>
      <c r="C7" s="51"/>
      <c r="D7" s="51"/>
      <c r="E7" s="51"/>
      <c r="F7" s="51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3071.37</v>
      </c>
      <c r="H8" s="42">
        <v>3627.59</v>
      </c>
      <c r="I8" s="42">
        <v>4344.53</v>
      </c>
      <c r="J8" s="42">
        <v>5332.08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2" t="s">
        <v>68</v>
      </c>
      <c r="B76" s="63"/>
      <c r="C76" s="63"/>
      <c r="D76" s="63"/>
      <c r="E76" s="6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3"/>
      <c r="B77" s="63"/>
      <c r="C77" s="63"/>
      <c r="D77" s="63"/>
      <c r="E77" s="6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3"/>
      <c r="B78" s="63"/>
      <c r="C78" s="63"/>
      <c r="D78" s="63"/>
      <c r="E78" s="6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3"/>
      <c r="B79" s="63"/>
      <c r="C79" s="63"/>
      <c r="D79" s="63"/>
      <c r="E79" s="6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8">
        <v>794.07</v>
      </c>
      <c r="C83" s="39">
        <v>1350.29</v>
      </c>
      <c r="D83" s="39">
        <v>2067.23</v>
      </c>
      <c r="E83" s="40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3.5" customHeight="1">
      <c r="A84" s="24" t="s">
        <v>66</v>
      </c>
      <c r="B84" s="53">
        <f>B85+B86+B87</f>
        <v>2.6680000000000001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5.25" customHeight="1">
      <c r="A85" s="24" t="s">
        <v>59</v>
      </c>
      <c r="B85" s="56">
        <v>0.88400000000000001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56">
        <v>0.27100000000000002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6">
        <v>1.5129999999999999</v>
      </c>
      <c r="C87" s="57"/>
      <c r="D87" s="57"/>
      <c r="E87" s="5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796.73800000000006</v>
      </c>
      <c r="C88" s="27">
        <f>C83+B84</f>
        <v>1352.9579999999999</v>
      </c>
      <c r="D88" s="27">
        <f>D83+B84</f>
        <v>2069.8980000000001</v>
      </c>
      <c r="E88" s="28">
        <f>E83+B84</f>
        <v>3057.4480000000003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7:E87"/>
    <mergeCell ref="O33:P33"/>
    <mergeCell ref="O34:P34"/>
    <mergeCell ref="O35:P35"/>
    <mergeCell ref="O36:P36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K8" sqref="K8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  <c r="O6" s="1"/>
      <c r="P6" s="1"/>
      <c r="Q6" s="1"/>
      <c r="R6" s="1"/>
    </row>
    <row r="7" spans="1:18">
      <c r="A7" s="51"/>
      <c r="B7" s="51"/>
      <c r="C7" s="51"/>
      <c r="D7" s="51"/>
      <c r="E7" s="51"/>
      <c r="F7" s="5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2888.69</v>
      </c>
      <c r="H8" s="42">
        <v>3438.19</v>
      </c>
      <c r="I8" s="42">
        <v>3862.17</v>
      </c>
      <c r="J8" s="42">
        <v>4812.38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2" t="s">
        <v>68</v>
      </c>
      <c r="B76" s="63"/>
      <c r="C76" s="63"/>
      <c r="D76" s="63"/>
      <c r="E76" s="6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3"/>
      <c r="B77" s="63"/>
      <c r="C77" s="63"/>
      <c r="D77" s="63"/>
      <c r="E77" s="6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3"/>
      <c r="B78" s="63"/>
      <c r="C78" s="63"/>
      <c r="D78" s="63"/>
      <c r="E78" s="6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3"/>
      <c r="B79" s="63"/>
      <c r="C79" s="63"/>
      <c r="D79" s="63"/>
      <c r="E79" s="6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8">
        <v>611.3900000000001</v>
      </c>
      <c r="C83" s="39">
        <v>1160.8899999999999</v>
      </c>
      <c r="D83" s="39">
        <v>1584.87</v>
      </c>
      <c r="E83" s="40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3">
        <f>B85+B86+B87</f>
        <v>2.6680000000000001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56">
        <f>'сети РСК'!B85:E85</f>
        <v>0.88400000000000001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6">
        <f>'сети РСК'!B86:E86</f>
        <v>0.27100000000000002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6">
        <f>'сети РСК'!B87:E87</f>
        <v>1.5129999999999999</v>
      </c>
      <c r="C87" s="57"/>
      <c r="D87" s="57"/>
      <c r="E87" s="5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614.05800000000011</v>
      </c>
      <c r="C88" s="27">
        <f>C83+B84</f>
        <v>1163.5579999999998</v>
      </c>
      <c r="D88" s="27">
        <f>D83+B84</f>
        <v>1587.5379999999998</v>
      </c>
      <c r="E88" s="28">
        <f>E83+B84</f>
        <v>2537.748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O34:P34"/>
    <mergeCell ref="L35:M35"/>
    <mergeCell ref="O35:P35"/>
    <mergeCell ref="L36:M36"/>
    <mergeCell ref="O36:P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K9" sqref="K9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2277.3000000000002</v>
      </c>
      <c r="H8" s="42">
        <v>2277.3000000000002</v>
      </c>
      <c r="I8" s="42">
        <v>2277.3000000000002</v>
      </c>
      <c r="J8" s="42">
        <v>2277.3000000000002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2" t="s">
        <v>68</v>
      </c>
      <c r="B76" s="63"/>
      <c r="C76" s="63"/>
      <c r="D76" s="63"/>
      <c r="E76" s="6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3"/>
      <c r="B77" s="63"/>
      <c r="C77" s="63"/>
      <c r="D77" s="63"/>
      <c r="E77" s="6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3"/>
      <c r="B78" s="63"/>
      <c r="C78" s="63"/>
      <c r="D78" s="63"/>
      <c r="E78" s="6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3"/>
      <c r="B79" s="63"/>
      <c r="C79" s="63"/>
      <c r="D79" s="63"/>
      <c r="E79" s="6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6"/>
      <c r="B80" s="36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3">
        <f>B85+B86+B87</f>
        <v>2.6680000000000001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4" t="s">
        <v>59</v>
      </c>
      <c r="B85" s="56">
        <f>'сети РСК'!B85:E85</f>
        <v>0.88400000000000001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6">
        <f>'сети РСК'!B86:E86</f>
        <v>0.27100000000000002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6">
        <f>'сети РСК'!B87:E87</f>
        <v>1.5129999999999999</v>
      </c>
      <c r="C87" s="57"/>
      <c r="D87" s="57"/>
      <c r="E87" s="5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2.6680000000000001</v>
      </c>
      <c r="C88" s="27">
        <f>B84</f>
        <v>2.6680000000000001</v>
      </c>
      <c r="D88" s="27">
        <f>B84</f>
        <v>2.6680000000000001</v>
      </c>
      <c r="E88" s="34">
        <f>B84</f>
        <v>2.6680000000000001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O34:P34"/>
    <mergeCell ref="L35:M35"/>
    <mergeCell ref="O35:P35"/>
    <mergeCell ref="L36:M36"/>
    <mergeCell ref="O36:P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1991.76</v>
      </c>
      <c r="H8" s="10">
        <v>1991.76</v>
      </c>
      <c r="I8" s="10">
        <v>1991.76</v>
      </c>
      <c r="J8" s="10">
        <v>1991.76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4" t="s">
        <v>66</v>
      </c>
      <c r="B83" s="53">
        <f>B84+B85+B86</f>
        <v>2.6680000000000001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56">
        <f>'по договорам купли-продажи'!B85:E85</f>
        <v>0.88400000000000001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6">
        <f>'по договорам купли-продажи'!B86:E86</f>
        <v>0.27100000000000002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56">
        <f>'по договорам купли-продажи'!B87:E87</f>
        <v>1.5129999999999999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2.6680000000000001</v>
      </c>
      <c r="C87" s="27">
        <f>B83</f>
        <v>2.6680000000000001</v>
      </c>
      <c r="D87" s="27">
        <f>B83</f>
        <v>2.6680000000000001</v>
      </c>
      <c r="E87" s="28">
        <f>B83</f>
        <v>2.6680000000000001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45:M45"/>
    <mergeCell ref="L46:M46"/>
    <mergeCell ref="L47:M47"/>
    <mergeCell ref="L49:M49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20" t="s">
        <v>3</v>
      </c>
      <c r="H7" s="20" t="s">
        <v>4</v>
      </c>
      <c r="I7" s="20" t="s">
        <v>5</v>
      </c>
      <c r="J7" s="20" t="s">
        <v>6</v>
      </c>
      <c r="L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2267.5500000000002</v>
      </c>
      <c r="H8" s="42">
        <v>2267.5500000000002</v>
      </c>
      <c r="I8" s="42">
        <v>2267.5500000000002</v>
      </c>
      <c r="J8" s="42">
        <v>2267.5500000000002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53">
        <v>275.79000000000002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66</v>
      </c>
      <c r="B84" s="53">
        <f>B85+B86+B87</f>
        <v>2.6680000000000001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>
      <c r="A85" s="24" t="s">
        <v>59</v>
      </c>
      <c r="B85" s="56">
        <f>'для ОАО "Оборонэнергосбыт"'!B84:E84</f>
        <v>0.88400000000000001</v>
      </c>
      <c r="C85" s="57"/>
      <c r="D85" s="57"/>
      <c r="E85" s="5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6">
        <f>'для ОАО "Оборонэнергосбыт"'!B85:E85</f>
        <v>0.27100000000000002</v>
      </c>
      <c r="C86" s="57"/>
      <c r="D86" s="57"/>
      <c r="E86" s="58"/>
    </row>
    <row r="87" spans="1:17" ht="30.75" thickBot="1">
      <c r="A87" s="25" t="s">
        <v>61</v>
      </c>
      <c r="B87" s="56">
        <f>'для ОАО "Оборонэнергосбыт"'!B86:E86</f>
        <v>1.5129999999999999</v>
      </c>
      <c r="C87" s="57"/>
      <c r="D87" s="57"/>
      <c r="E87" s="5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278.45800000000003</v>
      </c>
      <c r="C88" s="27">
        <f>B83+B84</f>
        <v>278.45800000000003</v>
      </c>
      <c r="D88" s="27">
        <f>B83+B84</f>
        <v>278.45800000000003</v>
      </c>
      <c r="E88" s="27">
        <f>B83+B84</f>
        <v>278.45800000000003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1"/>
      <c r="B6" s="51"/>
      <c r="C6" s="51"/>
      <c r="D6" s="51"/>
      <c r="E6" s="51"/>
      <c r="F6" s="51"/>
      <c r="G6" s="48" t="s">
        <v>2</v>
      </c>
      <c r="H6" s="49"/>
      <c r="I6" s="49"/>
      <c r="J6" s="50"/>
      <c r="L6" s="1"/>
      <c r="M6" s="1"/>
      <c r="N6" s="1"/>
      <c r="O6" s="1"/>
      <c r="P6" s="1"/>
      <c r="Q6" s="1"/>
    </row>
    <row r="7" spans="1:18">
      <c r="A7" s="51"/>
      <c r="B7" s="51"/>
      <c r="C7" s="51"/>
      <c r="D7" s="51"/>
      <c r="E7" s="51"/>
      <c r="F7" s="51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2186.06</v>
      </c>
      <c r="H8" s="42">
        <v>2186.06</v>
      </c>
      <c r="I8" s="42">
        <v>2186.06</v>
      </c>
      <c r="J8" s="42">
        <v>2186.06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5">
        <f>ROUND((K18+B23*K20+F71),3)</f>
        <v>1989.0940000000001</v>
      </c>
      <c r="I14" s="45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1231.28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327416.12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2.3145301862910099E-3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4">
        <v>1636.2460000000001</v>
      </c>
      <c r="L25" s="44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4">
        <v>0</v>
      </c>
      <c r="G28" s="44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4">
        <f>SUM(L33:M37)</f>
        <v>956.60916799999984</v>
      </c>
      <c r="G31" s="44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4">
        <v>1.94062</v>
      </c>
      <c r="M33" s="44"/>
      <c r="N33" s="3"/>
      <c r="O33" s="64"/>
      <c r="P33" s="6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6">
        <v>538.21160599999996</v>
      </c>
      <c r="M34" s="66"/>
      <c r="N34" s="3"/>
      <c r="O34" s="64"/>
      <c r="P34" s="6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6">
        <v>57.462505</v>
      </c>
      <c r="M35" s="66"/>
      <c r="N35" s="3"/>
      <c r="O35" s="64"/>
      <c r="P35" s="6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6">
        <v>342.72182600000002</v>
      </c>
      <c r="M36" s="66"/>
      <c r="N36" s="3"/>
      <c r="O36" s="64"/>
      <c r="P36" s="6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6">
        <v>16.272611000000001</v>
      </c>
      <c r="M37" s="66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4">
        <v>326.911</v>
      </c>
      <c r="K39" s="44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4">
        <f>SUM(L45:M50)</f>
        <v>1156.232</v>
      </c>
      <c r="D42" s="4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409.04899999999998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0">
        <v>259.73399999999998</v>
      </c>
      <c r="M46" s="6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0">
        <v>111.038</v>
      </c>
      <c r="M47" s="6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1">
        <v>174.047</v>
      </c>
      <c r="M49" s="6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5">
        <v>202.364</v>
      </c>
      <c r="M50" s="65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4">
        <v>1091133.527</v>
      </c>
      <c r="D53" s="4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4">
        <f>SUM(L61:M65)</f>
        <v>799996.82900000003</v>
      </c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5">
        <f>C42</f>
        <v>1156.232</v>
      </c>
      <c r="M61" s="45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6">
        <v>406928.18400000001</v>
      </c>
      <c r="M62" s="46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6">
        <v>34338.307000000001</v>
      </c>
      <c r="M63" s="46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6">
        <v>340755.27299999999</v>
      </c>
      <c r="M64" s="46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6">
        <v>16818.832999999999</v>
      </c>
      <c r="M65" s="46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4">
        <v>138740.4</v>
      </c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4">
        <v>0</v>
      </c>
      <c r="G71" s="44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2" t="s">
        <v>69</v>
      </c>
      <c r="B73" s="63"/>
      <c r="C73" s="63"/>
      <c r="D73" s="63"/>
      <c r="E73" s="63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3"/>
      <c r="B74" s="63"/>
      <c r="C74" s="63"/>
      <c r="D74" s="63"/>
      <c r="E74" s="63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3"/>
      <c r="B75" s="63"/>
      <c r="C75" s="63"/>
      <c r="D75" s="63"/>
      <c r="E75" s="63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3"/>
      <c r="B76" s="63"/>
      <c r="C76" s="63"/>
      <c r="D76" s="63"/>
      <c r="E76" s="63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66</v>
      </c>
      <c r="B83" s="53">
        <f>B84+B85+B86</f>
        <v>2.6680000000000001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56">
        <f>'для РСК(в пределах норм.)'!B85:E85</f>
        <v>0.88400000000000001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6">
        <f>'для РСК(в пределах норм.)'!B86:E86</f>
        <v>0.27100000000000002</v>
      </c>
      <c r="C85" s="57"/>
      <c r="D85" s="57"/>
      <c r="E85" s="58"/>
    </row>
    <row r="86" spans="1:17" ht="30.75" thickBot="1">
      <c r="A86" s="25" t="s">
        <v>61</v>
      </c>
      <c r="B86" s="56">
        <f>'для РСК(в пределах норм.)'!B87:E87</f>
        <v>1.5129999999999999</v>
      </c>
      <c r="C86" s="57"/>
      <c r="D86" s="57"/>
      <c r="E86" s="5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2.6680000000000001</v>
      </c>
      <c r="C87" s="27">
        <f>B83</f>
        <v>2.6680000000000001</v>
      </c>
      <c r="D87" s="27">
        <f>B83</f>
        <v>2.6680000000000001</v>
      </c>
      <c r="E87" s="27">
        <f>B83</f>
        <v>2.6680000000000001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2014-08-14T10:13:21Z</dcterms:modified>
</cp:coreProperties>
</file>