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25725"/>
</workbook>
</file>

<file path=xl/calcChain.xml><?xml version="1.0" encoding="utf-8"?>
<calcChain xmlns="http://schemas.openxmlformats.org/spreadsheetml/2006/main">
  <c r="H14" i="10"/>
  <c r="L61" i="9" l="1"/>
  <c r="E59" s="1"/>
  <c r="C42"/>
  <c r="H14"/>
  <c r="L61" i="8"/>
  <c r="E59" s="1"/>
  <c r="C42"/>
  <c r="F31"/>
  <c r="H14"/>
  <c r="L61" i="7"/>
  <c r="E59" s="1"/>
  <c r="C42"/>
  <c r="F31"/>
  <c r="H14"/>
  <c r="C42" i="6"/>
  <c r="L61" s="1"/>
  <c r="E59" s="1"/>
  <c r="H14"/>
  <c r="L61" i="1"/>
  <c r="L61" i="10" s="1"/>
  <c r="C42" i="1"/>
  <c r="H14"/>
  <c r="K18" i="10"/>
  <c r="K20"/>
  <c r="B23"/>
  <c r="K25"/>
  <c r="F28"/>
  <c r="J39"/>
  <c r="C42"/>
  <c r="L45"/>
  <c r="L46"/>
  <c r="L47"/>
  <c r="L49"/>
  <c r="L50"/>
  <c r="C53"/>
  <c r="L62"/>
  <c r="L63"/>
  <c r="L64"/>
  <c r="L65"/>
  <c r="C68"/>
  <c r="F71"/>
  <c r="F31" i="1" l="1"/>
  <c r="F31" i="10" s="1"/>
  <c r="F31" i="6"/>
  <c r="F31" i="9"/>
  <c r="E59" i="1"/>
  <c r="E59" i="10" s="1"/>
  <c r="B87" i="7" l="1"/>
  <c r="B86" i="8" s="1"/>
  <c r="B87" i="9" s="1"/>
  <c r="B86" i="10" s="1"/>
  <c r="B86" i="7"/>
  <c r="B85" i="8" s="1"/>
  <c r="B86" i="9" s="1"/>
  <c r="B85" i="10" s="1"/>
  <c r="B85" i="7"/>
  <c r="B84" i="8" s="1"/>
  <c r="B86" i="6"/>
  <c r="B87"/>
  <c r="B85"/>
  <c r="B85" i="9" l="1"/>
  <c r="B84" i="10" s="1"/>
  <c r="B83" s="1"/>
  <c r="E87" s="1"/>
  <c r="B83" i="8"/>
  <c r="B87" i="10" l="1"/>
  <c r="C87"/>
  <c r="D87"/>
  <c r="B84" i="9" l="1"/>
  <c r="B84" i="7"/>
  <c r="B84" i="6"/>
  <c r="B84" i="1"/>
  <c r="E87" i="8" l="1"/>
  <c r="D87"/>
  <c r="C87"/>
  <c r="B87"/>
  <c r="D88" i="9"/>
  <c r="E88"/>
  <c r="B88"/>
  <c r="C88"/>
  <c r="E88" i="7" l="1"/>
  <c r="E88" i="6"/>
  <c r="E88" i="1"/>
  <c r="B88" i="7"/>
  <c r="C88"/>
  <c r="D88"/>
  <c r="B88" i="1"/>
  <c r="C88"/>
  <c r="D88"/>
  <c r="B88" i="6"/>
  <c r="C88"/>
  <c r="D88"/>
</calcChain>
</file>

<file path=xl/sharedStrings.xml><?xml version="1.0" encoding="utf-8"?>
<sst xmlns="http://schemas.openxmlformats.org/spreadsheetml/2006/main" count="412" uniqueCount="70">
  <si>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</si>
  <si>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</si>
  <si>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</si>
  <si>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</si>
  <si>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</si>
  <si>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</si>
  <si>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</si>
  <si>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</si>
  <si>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</si>
  <si>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</si>
  <si>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</si>
  <si>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</si>
  <si>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</si>
  <si>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</si>
  <si>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</si>
  <si>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</si>
  <si>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</si>
  <si>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</si>
  <si>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</si>
  <si>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</si>
  <si>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</si>
  <si>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</si>
  <si>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</si>
  <si>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</si>
  <si>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</si>
  <si>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</si>
  <si>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</si>
  <si>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</si>
  <si>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</si>
  <si>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</si>
  <si>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</si>
  <si>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</si>
  <si>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</si>
  <si>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</si>
  <si>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</si>
  <si>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</si>
  <si>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</si>
  <si>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</si>
  <si>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</si>
  <si>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</si>
  <si>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</si>
  <si>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</si>
  <si>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</si>
  <si>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</si>
  <si>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</si>
  <si>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</si>
  <si>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</si>
  <si>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</si>
  <si>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</si>
  <si>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</si>
  <si>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</si>
  <si>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</si>
  <si>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</si>
  <si>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</si>
  <si>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</si>
  <si>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</si>
  <si>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</si>
  <si>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</si>
  <si>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</si>
  <si>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</si>
  <si>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</si>
  <si>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</si>
  <si>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</si>
  <si>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</si>
  <si>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Формула расчета сбытовой надбавки для потребителей ОАО 'Самараэнерго' с максимальной мощностью электроустановок от 150кВт до 670кВт: 12,93% * 1,11 * Цэ(м)</t>
  </si>
  <si>
    <t>для РСК (в пределах норм.)*</t>
  </si>
  <si>
    <t>для РСК (сверх норм.) *</t>
  </si>
  <si>
    <t>Формула расчета сбытовой надбавки для потребителей ОАО 'Самараэнерго' с максимальной мощностью электроустановок от 670кВт до 10МВт: 8,80% * 1,11 * Цэ(м)</t>
  </si>
  <si>
    <t>Иные услуги, оказание которых является неотъемлемой частью процесса поставки э/э потребителям, в т.ч.</t>
  </si>
  <si>
    <t>июнь 2014г.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</si>
</sst>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4" fontId="2" fillId="2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2" fontId="2" fillId="0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="80" zoomScaleNormal="80" workbookViewId="0">
      <selection activeCell="N9" sqref="N9"/>
    </sheetView>
  </sheetViews>
  <sheetFormatPr defaultRowHeight="15"/>
  <cols>
    <col min="1" max="1" width="19" customWidth="1"/>
    <col min="2" max="2" width="9.85546875" customWidth="1"/>
    <col min="3" max="5" width="10.28515625" customWidth="1"/>
    <col min="6" max="6" width="13.42578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52"/>
      <c r="B6" s="52"/>
      <c r="C6" s="52"/>
      <c r="D6" s="52"/>
      <c r="E6" s="52"/>
      <c r="F6" s="52"/>
      <c r="G6" s="49" t="s">
        <v>2</v>
      </c>
      <c r="H6" s="50"/>
      <c r="I6" s="50"/>
      <c r="J6" s="51"/>
      <c r="L6" s="1"/>
      <c r="M6" s="1"/>
      <c r="N6" s="1"/>
    </row>
    <row r="7" spans="1:18">
      <c r="A7" s="52"/>
      <c r="B7" s="52"/>
      <c r="C7" s="52"/>
      <c r="D7" s="52"/>
      <c r="E7" s="52"/>
      <c r="F7" s="52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</row>
    <row r="8" spans="1:18">
      <c r="A8" s="19" t="s">
        <v>7</v>
      </c>
      <c r="B8" s="19"/>
      <c r="C8" s="19"/>
      <c r="D8" s="19"/>
      <c r="E8" s="19"/>
      <c r="F8" s="19"/>
      <c r="G8" s="43">
        <v>3023.44</v>
      </c>
      <c r="H8" s="43">
        <v>3579.66</v>
      </c>
      <c r="I8" s="43">
        <v>4296.6000000000004</v>
      </c>
      <c r="J8" s="43">
        <v>5284.15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6">
        <f>K18+B23*K20+F71</f>
        <v>1947.009976972862</v>
      </c>
      <c r="I14" s="46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1290.8900000000001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296439.89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2.2133322778282701E-3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5">
        <v>1648.873</v>
      </c>
      <c r="L25" s="45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5">
        <v>0</v>
      </c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5">
        <f>SUM(L33:M37)</f>
        <v>963.76599999999985</v>
      </c>
      <c r="G31" s="45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5">
        <v>1.7831429999999999</v>
      </c>
      <c r="M33" s="45"/>
      <c r="N33" s="3"/>
      <c r="O33" s="65"/>
      <c r="P33" s="6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7">
        <v>535.66569699999991</v>
      </c>
      <c r="M34" s="67"/>
      <c r="N34" s="3"/>
      <c r="O34" s="65"/>
      <c r="P34" s="6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7">
        <v>57.87565</v>
      </c>
      <c r="M35" s="67"/>
      <c r="N35" s="3"/>
      <c r="O35" s="65"/>
      <c r="P35" s="6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7">
        <v>350.75024999999999</v>
      </c>
      <c r="M36" s="67"/>
      <c r="N36" s="3"/>
      <c r="O36" s="65"/>
      <c r="P36" s="6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7">
        <v>17.69126</v>
      </c>
      <c r="M37" s="6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5">
        <v>361.50700000000001</v>
      </c>
      <c r="K39" s="45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5">
        <f>SUM(L45:M50)</f>
        <v>1005.1640000000001</v>
      </c>
      <c r="D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8">
        <v>321.71800000000002</v>
      </c>
      <c r="M45" s="68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1">
        <v>219.62200000000001</v>
      </c>
      <c r="M46" s="6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1">
        <v>95.635000000000005</v>
      </c>
      <c r="M47" s="6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2">
        <v>166.62799999999999</v>
      </c>
      <c r="M49" s="62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6">
        <v>201.56100000000001</v>
      </c>
      <c r="M50" s="6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5">
        <v>1048077.294</v>
      </c>
      <c r="D53" s="4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5">
        <f>SUM(L61:M65)</f>
        <v>753398.70500000007</v>
      </c>
      <c r="F59" s="4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6">
        <f>C42</f>
        <v>1005.1640000000001</v>
      </c>
      <c r="M61" s="46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7">
        <v>368247.95400000003</v>
      </c>
      <c r="M62" s="47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7">
        <v>32109.927</v>
      </c>
      <c r="M63" s="47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7">
        <v>334069.03399999999</v>
      </c>
      <c r="M64" s="47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7">
        <v>17966.626</v>
      </c>
      <c r="M65" s="47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5">
        <v>148473.70000000001</v>
      </c>
      <c r="D68" s="4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5">
        <v>0</v>
      </c>
      <c r="G71" s="45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3" t="s">
        <v>64</v>
      </c>
      <c r="B76" s="64"/>
      <c r="C76" s="64"/>
      <c r="D76" s="64"/>
      <c r="E76" s="6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4"/>
      <c r="B77" s="64"/>
      <c r="C77" s="64"/>
      <c r="D77" s="64"/>
      <c r="E77" s="6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4"/>
      <c r="B78" s="64"/>
      <c r="C78" s="64"/>
      <c r="D78" s="64"/>
      <c r="E78" s="6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4"/>
      <c r="B79" s="64"/>
      <c r="C79" s="64"/>
      <c r="D79" s="64"/>
      <c r="E79" s="6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38">
        <v>794.07</v>
      </c>
      <c r="C83" s="39">
        <v>1350.29</v>
      </c>
      <c r="D83" s="39">
        <v>2067.23</v>
      </c>
      <c r="E83" s="40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3.5" customHeight="1">
      <c r="A84" s="24" t="s">
        <v>68</v>
      </c>
      <c r="B84" s="54">
        <f>B85+B86+B87</f>
        <v>2.915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5.25" customHeight="1">
      <c r="A85" s="24" t="s">
        <v>59</v>
      </c>
      <c r="B85" s="57">
        <v>0.94899999999999995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57">
        <v>0.29099999999999998</v>
      </c>
      <c r="C86" s="58"/>
      <c r="D86" s="58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57">
        <v>1.675</v>
      </c>
      <c r="C87" s="58"/>
      <c r="D87" s="58"/>
      <c r="E87" s="5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796.98500000000001</v>
      </c>
      <c r="C88" s="27">
        <f>C83+B84</f>
        <v>1353.2049999999999</v>
      </c>
      <c r="D88" s="27">
        <f>D83+B84</f>
        <v>2070.145</v>
      </c>
      <c r="E88" s="28">
        <f>E83+B84</f>
        <v>3057.6950000000002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B87:E87"/>
    <mergeCell ref="O33:P33"/>
    <mergeCell ref="O34:P34"/>
    <mergeCell ref="O35:P35"/>
    <mergeCell ref="O36:P36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A1:L2"/>
    <mergeCell ref="G6:J6"/>
    <mergeCell ref="H14:I14"/>
    <mergeCell ref="A6:F7"/>
    <mergeCell ref="K18:L18"/>
    <mergeCell ref="F31:G31"/>
    <mergeCell ref="F71:G71"/>
    <mergeCell ref="C68:D68"/>
    <mergeCell ref="L61:M61"/>
    <mergeCell ref="L62:M6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3" max="5" width="10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2"/>
      <c r="B6" s="52"/>
      <c r="C6" s="52"/>
      <c r="D6" s="52"/>
      <c r="E6" s="52"/>
      <c r="F6" s="52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  <c r="R6" s="1"/>
    </row>
    <row r="7" spans="1:18">
      <c r="A7" s="52"/>
      <c r="B7" s="52"/>
      <c r="C7" s="52"/>
      <c r="D7" s="52"/>
      <c r="E7" s="52"/>
      <c r="F7" s="52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8">
      <c r="A8" s="19" t="s">
        <v>7</v>
      </c>
      <c r="B8" s="19"/>
      <c r="C8" s="19"/>
      <c r="D8" s="19"/>
      <c r="E8" s="19"/>
      <c r="F8" s="19"/>
      <c r="G8" s="43">
        <v>2840.76</v>
      </c>
      <c r="H8" s="43">
        <v>3390.26</v>
      </c>
      <c r="I8" s="43">
        <v>3814.24</v>
      </c>
      <c r="J8" s="43">
        <v>4764.45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6">
        <f>K18+B23*K20+F71</f>
        <v>1947.009976972862</v>
      </c>
      <c r="I14" s="46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1290.8900000000001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296439.89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2.2133322778282701E-3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5">
        <v>1648.873</v>
      </c>
      <c r="L25" s="45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5">
        <v>0</v>
      </c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5">
        <f>SUM(L33:M37)</f>
        <v>963.76599999999985</v>
      </c>
      <c r="G31" s="45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5">
        <v>1.7831429999999999</v>
      </c>
      <c r="M33" s="45"/>
      <c r="N33" s="3"/>
      <c r="O33" s="65"/>
      <c r="P33" s="6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7">
        <v>535.66569699999991</v>
      </c>
      <c r="M34" s="67"/>
      <c r="N34" s="3"/>
      <c r="O34" s="65"/>
      <c r="P34" s="6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7">
        <v>57.87565</v>
      </c>
      <c r="M35" s="67"/>
      <c r="N35" s="3"/>
      <c r="O35" s="65"/>
      <c r="P35" s="6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7">
        <v>350.75024999999999</v>
      </c>
      <c r="M36" s="67"/>
      <c r="N36" s="3"/>
      <c r="O36" s="65"/>
      <c r="P36" s="6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7">
        <v>17.69126</v>
      </c>
      <c r="M37" s="6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5">
        <v>361.50700000000001</v>
      </c>
      <c r="K39" s="45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5">
        <f>SUM(L45:M50)</f>
        <v>1005.1640000000001</v>
      </c>
      <c r="D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8">
        <v>321.71800000000002</v>
      </c>
      <c r="M45" s="68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1">
        <v>219.62200000000001</v>
      </c>
      <c r="M46" s="6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1">
        <v>95.635000000000005</v>
      </c>
      <c r="M47" s="6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2">
        <v>166.62799999999999</v>
      </c>
      <c r="M49" s="62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6">
        <v>201.56100000000001</v>
      </c>
      <c r="M50" s="6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5">
        <v>1048077.294</v>
      </c>
      <c r="D53" s="4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5">
        <f>SUM(L61:M65)</f>
        <v>753398.70500000007</v>
      </c>
      <c r="F59" s="4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6">
        <f>C42</f>
        <v>1005.1640000000001</v>
      </c>
      <c r="M61" s="46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7">
        <v>368247.95400000003</v>
      </c>
      <c r="M62" s="47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7">
        <v>32109.927</v>
      </c>
      <c r="M63" s="47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7">
        <v>334069.03399999999</v>
      </c>
      <c r="M64" s="47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7">
        <v>17966.626</v>
      </c>
      <c r="M65" s="47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5">
        <v>148473.70000000001</v>
      </c>
      <c r="D68" s="4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5">
        <v>0</v>
      </c>
      <c r="G71" s="45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3" t="s">
        <v>64</v>
      </c>
      <c r="B76" s="64"/>
      <c r="C76" s="64"/>
      <c r="D76" s="64"/>
      <c r="E76" s="6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4"/>
      <c r="B77" s="64"/>
      <c r="C77" s="64"/>
      <c r="D77" s="64"/>
      <c r="E77" s="6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4"/>
      <c r="B78" s="64"/>
      <c r="C78" s="64"/>
      <c r="D78" s="64"/>
      <c r="E78" s="6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4"/>
      <c r="B79" s="64"/>
      <c r="C79" s="64"/>
      <c r="D79" s="64"/>
      <c r="E79" s="6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38">
        <v>611.3900000000001</v>
      </c>
      <c r="C83" s="39">
        <v>1160.8899999999999</v>
      </c>
      <c r="D83" s="39">
        <v>1584.87</v>
      </c>
      <c r="E83" s="40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68</v>
      </c>
      <c r="B84" s="54">
        <f>B85+B86+B87</f>
        <v>2.915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57">
        <f>'сети РСК'!B85:E85</f>
        <v>0.94899999999999995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7">
        <f>'сети РСК'!B86:E86</f>
        <v>0.29099999999999998</v>
      </c>
      <c r="C86" s="58"/>
      <c r="D86" s="58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57">
        <f>'сети РСК'!B87:E87</f>
        <v>1.675</v>
      </c>
      <c r="C87" s="58"/>
      <c r="D87" s="58"/>
      <c r="E87" s="5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614.30500000000006</v>
      </c>
      <c r="C88" s="27">
        <f>C83+B84</f>
        <v>1163.8049999999998</v>
      </c>
      <c r="D88" s="27">
        <f>D83+B84</f>
        <v>1587.7849999999999</v>
      </c>
      <c r="E88" s="28">
        <f>E83+B84</f>
        <v>2537.9949999999999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O34:P34"/>
    <mergeCell ref="L35:M35"/>
    <mergeCell ref="O35:P35"/>
    <mergeCell ref="L36:M36"/>
    <mergeCell ref="O36:P36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2"/>
      <c r="B6" s="52"/>
      <c r="C6" s="52"/>
      <c r="D6" s="52"/>
      <c r="E6" s="52"/>
      <c r="F6" s="52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>
      <c r="A7" s="52"/>
      <c r="B7" s="52"/>
      <c r="C7" s="52"/>
      <c r="D7" s="52"/>
      <c r="E7" s="52"/>
      <c r="F7" s="52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3">
        <v>2229.37</v>
      </c>
      <c r="H8" s="43">
        <v>2229.37</v>
      </c>
      <c r="I8" s="43">
        <v>2229.37</v>
      </c>
      <c r="J8" s="43">
        <v>2229.37</v>
      </c>
      <c r="L8" s="1"/>
      <c r="M8" s="1"/>
      <c r="N8" s="1"/>
      <c r="O8" s="1"/>
      <c r="P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6">
        <f>K18+B23*K20+F71</f>
        <v>1947.009976972862</v>
      </c>
      <c r="I14" s="46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1290.8900000000001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296439.89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2.2133322778282701E-3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5">
        <v>1648.873</v>
      </c>
      <c r="L25" s="45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5">
        <v>0</v>
      </c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5">
        <f>SUM(L33:M37)</f>
        <v>963.76599999999985</v>
      </c>
      <c r="G31" s="45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5">
        <v>1.7831429999999999</v>
      </c>
      <c r="M33" s="45"/>
      <c r="N33" s="3"/>
      <c r="O33" s="65"/>
      <c r="P33" s="6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7">
        <v>535.66569699999991</v>
      </c>
      <c r="M34" s="67"/>
      <c r="N34" s="3"/>
      <c r="O34" s="65"/>
      <c r="P34" s="6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7">
        <v>57.87565</v>
      </c>
      <c r="M35" s="67"/>
      <c r="N35" s="3"/>
      <c r="O35" s="65"/>
      <c r="P35" s="6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7">
        <v>350.75024999999999</v>
      </c>
      <c r="M36" s="67"/>
      <c r="N36" s="3"/>
      <c r="O36" s="65"/>
      <c r="P36" s="6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7">
        <v>17.69126</v>
      </c>
      <c r="M37" s="6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5">
        <v>361.50700000000001</v>
      </c>
      <c r="K39" s="45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5">
        <f>SUM(L45:M50)</f>
        <v>1005.1640000000001</v>
      </c>
      <c r="D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8">
        <v>321.71800000000002</v>
      </c>
      <c r="M45" s="68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1">
        <v>219.62200000000001</v>
      </c>
      <c r="M46" s="6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1">
        <v>95.635000000000005</v>
      </c>
      <c r="M47" s="6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2">
        <v>166.62799999999999</v>
      </c>
      <c r="M49" s="62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6">
        <v>201.56100000000001</v>
      </c>
      <c r="M50" s="6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5">
        <v>1048077.294</v>
      </c>
      <c r="D53" s="4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5">
        <f>SUM(L61:M65)</f>
        <v>753398.70500000007</v>
      </c>
      <c r="F59" s="4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6">
        <f>C42</f>
        <v>1005.1640000000001</v>
      </c>
      <c r="M61" s="46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7">
        <v>368247.95400000003</v>
      </c>
      <c r="M62" s="47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7">
        <v>32109.927</v>
      </c>
      <c r="M63" s="47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7">
        <v>334069.03399999999</v>
      </c>
      <c r="M64" s="47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7">
        <v>17966.626</v>
      </c>
      <c r="M65" s="47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5">
        <v>148473.70000000001</v>
      </c>
      <c r="D68" s="4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5">
        <v>0</v>
      </c>
      <c r="G71" s="45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62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3" t="s">
        <v>64</v>
      </c>
      <c r="B76" s="64"/>
      <c r="C76" s="64"/>
      <c r="D76" s="64"/>
      <c r="E76" s="6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4"/>
      <c r="B77" s="64"/>
      <c r="C77" s="64"/>
      <c r="D77" s="64"/>
      <c r="E77" s="6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4"/>
      <c r="B78" s="64"/>
      <c r="C78" s="64"/>
      <c r="D78" s="64"/>
      <c r="E78" s="6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4"/>
      <c r="B79" s="64"/>
      <c r="C79" s="64"/>
      <c r="D79" s="64"/>
      <c r="E79" s="6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6"/>
      <c r="B80" s="36"/>
      <c r="C80" s="36"/>
      <c r="D80" s="36"/>
      <c r="E80" s="3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68</v>
      </c>
      <c r="B84" s="54">
        <f>B85+B86+B87</f>
        <v>2.915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>
      <c r="A85" s="24" t="s">
        <v>59</v>
      </c>
      <c r="B85" s="57">
        <f>'сети РСК'!B85:E85</f>
        <v>0.94899999999999995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7">
        <f>'сети РСК'!B86:E86</f>
        <v>0.29099999999999998</v>
      </c>
      <c r="C86" s="58"/>
      <c r="D86" s="58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57">
        <f>'сети РСК'!B87:E87</f>
        <v>1.675</v>
      </c>
      <c r="C87" s="58"/>
      <c r="D87" s="58"/>
      <c r="E87" s="5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2.915</v>
      </c>
      <c r="C88" s="27">
        <f>B84</f>
        <v>2.915</v>
      </c>
      <c r="D88" s="27">
        <f>B84</f>
        <v>2.915</v>
      </c>
      <c r="E88" s="34">
        <f>B84</f>
        <v>2.915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O34:P34"/>
    <mergeCell ref="L35:M35"/>
    <mergeCell ref="O35:P35"/>
    <mergeCell ref="L36:M36"/>
    <mergeCell ref="O36:P36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11.28515625" customWidth="1"/>
    <col min="3" max="5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2"/>
      <c r="B6" s="52"/>
      <c r="C6" s="52"/>
      <c r="D6" s="52"/>
      <c r="E6" s="52"/>
      <c r="F6" s="52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>
      <c r="A7" s="52"/>
      <c r="B7" s="52"/>
      <c r="C7" s="52"/>
      <c r="D7" s="52"/>
      <c r="E7" s="52"/>
      <c r="F7" s="52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10">
        <v>1949.92</v>
      </c>
      <c r="H8" s="10">
        <v>1949.92</v>
      </c>
      <c r="I8" s="10">
        <v>1949.92</v>
      </c>
      <c r="J8" s="10">
        <v>1949.92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6">
        <f>K18+B23*K20+F71</f>
        <v>1947.009976972862</v>
      </c>
      <c r="I14" s="46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1290.8900000000001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296439.89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2.2133322778282701E-3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5">
        <v>1648.873</v>
      </c>
      <c r="L25" s="45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5">
        <v>0</v>
      </c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5">
        <f>SUM(L33:M37)</f>
        <v>963.76599999999985</v>
      </c>
      <c r="G31" s="45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5">
        <v>1.7831429999999999</v>
      </c>
      <c r="M33" s="45"/>
      <c r="N33" s="3"/>
      <c r="O33" s="65"/>
      <c r="P33" s="6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7">
        <v>535.66569699999991</v>
      </c>
      <c r="M34" s="67"/>
      <c r="N34" s="3"/>
      <c r="O34" s="65"/>
      <c r="P34" s="6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7">
        <v>57.87565</v>
      </c>
      <c r="M35" s="67"/>
      <c r="N35" s="3"/>
      <c r="O35" s="65"/>
      <c r="P35" s="6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7">
        <v>350.75024999999999</v>
      </c>
      <c r="M36" s="67"/>
      <c r="N36" s="3"/>
      <c r="O36" s="65"/>
      <c r="P36" s="6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7">
        <v>17.69126</v>
      </c>
      <c r="M37" s="6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5">
        <v>361.50700000000001</v>
      </c>
      <c r="K39" s="45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5">
        <f>SUM(L45:M50)</f>
        <v>1005.1640000000001</v>
      </c>
      <c r="D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8">
        <v>321.71800000000002</v>
      </c>
      <c r="M45" s="68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1">
        <v>219.62200000000001</v>
      </c>
      <c r="M46" s="6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1">
        <v>95.635000000000005</v>
      </c>
      <c r="M47" s="6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2">
        <v>166.62799999999999</v>
      </c>
      <c r="M49" s="62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6">
        <v>201.56100000000001</v>
      </c>
      <c r="M50" s="6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5">
        <v>1048077.294</v>
      </c>
      <c r="D53" s="4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5">
        <f>SUM(L61:M65)</f>
        <v>753398.70500000007</v>
      </c>
      <c r="F59" s="4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6">
        <f>C42</f>
        <v>1005.1640000000001</v>
      </c>
      <c r="M61" s="46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7">
        <v>368247.95400000003</v>
      </c>
      <c r="M62" s="47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7">
        <v>32109.927</v>
      </c>
      <c r="M63" s="47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7">
        <v>334069.03399999999</v>
      </c>
      <c r="M64" s="47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7">
        <v>17966.626</v>
      </c>
      <c r="M65" s="47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5">
        <v>148473.70000000001</v>
      </c>
      <c r="D68" s="4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5">
        <v>0</v>
      </c>
      <c r="G71" s="45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37"/>
      <c r="G72" s="37"/>
      <c r="H72" s="4"/>
      <c r="I72" s="4"/>
      <c r="J72" s="4"/>
      <c r="K72" s="4"/>
      <c r="L72" s="29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7"/>
      <c r="G77" s="37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6" customHeight="1">
      <c r="A83" s="24" t="s">
        <v>68</v>
      </c>
      <c r="B83" s="54">
        <f>B84+B85+B86</f>
        <v>2.915</v>
      </c>
      <c r="C83" s="55"/>
      <c r="D83" s="55"/>
      <c r="E83" s="5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57">
        <f>'по договорам купли-продажи'!B85:E85</f>
        <v>0.94899999999999995</v>
      </c>
      <c r="C84" s="58"/>
      <c r="D84" s="58"/>
      <c r="E84" s="5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7">
        <f>'по договорам купли-продажи'!B86:E86</f>
        <v>0.29099999999999998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57">
        <f>'по договорам купли-продажи'!B87:E87</f>
        <v>1.675</v>
      </c>
      <c r="C86" s="58"/>
      <c r="D86" s="58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2.915</v>
      </c>
      <c r="C87" s="27">
        <f>B83</f>
        <v>2.915</v>
      </c>
      <c r="D87" s="27">
        <f>B83</f>
        <v>2.915</v>
      </c>
      <c r="E87" s="28">
        <f>B83</f>
        <v>2.915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0">
    <mergeCell ref="B86:E86"/>
    <mergeCell ref="B83:E83"/>
    <mergeCell ref="B84:E84"/>
    <mergeCell ref="B85:E85"/>
    <mergeCell ref="O33:P33"/>
    <mergeCell ref="L33:M33"/>
    <mergeCell ref="L34:M34"/>
    <mergeCell ref="O34:P34"/>
    <mergeCell ref="L35:M35"/>
    <mergeCell ref="O35:P35"/>
    <mergeCell ref="L36:M36"/>
    <mergeCell ref="O36:P36"/>
    <mergeCell ref="L61:M61"/>
    <mergeCell ref="L37:M37"/>
    <mergeCell ref="J39:K39"/>
    <mergeCell ref="C42:D42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45:M45"/>
    <mergeCell ref="L46:M46"/>
    <mergeCell ref="L47:M47"/>
    <mergeCell ref="L49:M49"/>
    <mergeCell ref="L50:M50"/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9.8554687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65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2"/>
      <c r="B6" s="52"/>
      <c r="C6" s="52"/>
      <c r="D6" s="52"/>
      <c r="E6" s="52"/>
      <c r="F6" s="52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>
      <c r="A7" s="52"/>
      <c r="B7" s="52"/>
      <c r="C7" s="52"/>
      <c r="D7" s="52"/>
      <c r="E7" s="52"/>
      <c r="F7" s="52"/>
      <c r="G7" s="20" t="s">
        <v>3</v>
      </c>
      <c r="H7" s="20" t="s">
        <v>4</v>
      </c>
      <c r="I7" s="20" t="s">
        <v>5</v>
      </c>
      <c r="J7" s="20" t="s">
        <v>6</v>
      </c>
      <c r="L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10">
        <v>2066.04</v>
      </c>
      <c r="H8" s="10">
        <v>2066.04</v>
      </c>
      <c r="I8" s="10">
        <v>2066.04</v>
      </c>
      <c r="J8" s="10">
        <v>2066.04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6">
        <f>K18+B23*K20+F71</f>
        <v>1947.009976972862</v>
      </c>
      <c r="I14" s="46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1290.8900000000001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296439.89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v>2.2133322778282701E-3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5">
        <v>1648.873</v>
      </c>
      <c r="L25" s="45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5">
        <v>0</v>
      </c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5">
        <f>SUM(L33:M37)</f>
        <v>963.76599999999985</v>
      </c>
      <c r="G31" s="45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45">
        <v>1.7831429999999999</v>
      </c>
      <c r="M33" s="45"/>
      <c r="N33" s="3"/>
      <c r="O33" s="65"/>
      <c r="P33" s="6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67">
        <v>535.66569699999991</v>
      </c>
      <c r="M34" s="67"/>
      <c r="N34" s="3"/>
      <c r="O34" s="65"/>
      <c r="P34" s="6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67">
        <v>57.87565</v>
      </c>
      <c r="M35" s="67"/>
      <c r="N35" s="3"/>
      <c r="O35" s="65"/>
      <c r="P35" s="6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67">
        <v>350.75024999999999</v>
      </c>
      <c r="M36" s="67"/>
      <c r="N36" s="3"/>
      <c r="O36" s="65"/>
      <c r="P36" s="6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67">
        <v>17.69126</v>
      </c>
      <c r="M37" s="67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5">
        <v>361.50700000000001</v>
      </c>
      <c r="K39" s="45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5">
        <f>SUM(L45:M50)</f>
        <v>1005.1640000000001</v>
      </c>
      <c r="D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68">
        <v>321.71800000000002</v>
      </c>
      <c r="M45" s="68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61">
        <v>219.62200000000001</v>
      </c>
      <c r="M46" s="6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61">
        <v>95.635000000000005</v>
      </c>
      <c r="M47" s="6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62">
        <v>166.62799999999999</v>
      </c>
      <c r="M49" s="62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66">
        <v>201.56100000000001</v>
      </c>
      <c r="M50" s="66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5">
        <v>1048077.294</v>
      </c>
      <c r="D53" s="4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5">
        <f>SUM(L61:M65)</f>
        <v>753398.70500000007</v>
      </c>
      <c r="F59" s="4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46">
        <f>C42</f>
        <v>1005.1640000000001</v>
      </c>
      <c r="M61" s="46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47">
        <v>368247.95400000003</v>
      </c>
      <c r="M62" s="47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47">
        <v>32109.927</v>
      </c>
      <c r="M63" s="47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47">
        <v>334069.03399999999</v>
      </c>
      <c r="M64" s="47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47">
        <v>17966.626</v>
      </c>
      <c r="M65" s="47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5">
        <v>148473.70000000001</v>
      </c>
      <c r="D68" s="4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5">
        <v>0</v>
      </c>
      <c r="G71" s="45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4"/>
      <c r="B72" s="4"/>
      <c r="C72" s="4"/>
      <c r="D72" s="4"/>
      <c r="E72" s="4"/>
      <c r="F72" s="37"/>
      <c r="G72" s="37"/>
      <c r="H72" s="4"/>
      <c r="I72" s="4"/>
      <c r="J72" s="4"/>
      <c r="K72" s="4"/>
      <c r="L72" s="29"/>
      <c r="M72" s="4"/>
      <c r="N72" s="4"/>
      <c r="O72" s="4"/>
      <c r="P72" s="4"/>
      <c r="Q72" s="4"/>
    </row>
    <row r="73" spans="1:17">
      <c r="A73" s="4"/>
      <c r="B73" s="4"/>
      <c r="C73" s="4"/>
      <c r="D73" s="4"/>
      <c r="E73" s="4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4"/>
      <c r="B74" s="4"/>
      <c r="C74" s="4"/>
      <c r="D74" s="4"/>
      <c r="E74" s="4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4"/>
      <c r="B75" s="4"/>
      <c r="C75" s="4"/>
      <c r="D75" s="4"/>
      <c r="E75" s="4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4"/>
      <c r="B76" s="4"/>
      <c r="C76" s="4"/>
      <c r="D76" s="4"/>
      <c r="E76" s="4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69">
        <v>116.11</v>
      </c>
      <c r="C83" s="70"/>
      <c r="D83" s="70"/>
      <c r="E83" s="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68</v>
      </c>
      <c r="B84" s="54">
        <f>B85+B86+B87</f>
        <v>2.915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>
      <c r="A85" s="24" t="s">
        <v>59</v>
      </c>
      <c r="B85" s="57">
        <f>'для ОАО "Оборонэнергосбыт"'!B84:E84</f>
        <v>0.94899999999999995</v>
      </c>
      <c r="C85" s="58"/>
      <c r="D85" s="58"/>
      <c r="E85" s="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57">
        <f>'для ОАО "Оборонэнергосбыт"'!B85:E85</f>
        <v>0.29099999999999998</v>
      </c>
      <c r="C86" s="58"/>
      <c r="D86" s="58"/>
      <c r="E86" s="59"/>
    </row>
    <row r="87" spans="1:17" ht="30.75" thickBot="1">
      <c r="A87" s="25" t="s">
        <v>61</v>
      </c>
      <c r="B87" s="57">
        <f>'для ОАО "Оборонэнергосбыт"'!B86:E86</f>
        <v>1.675</v>
      </c>
      <c r="C87" s="58"/>
      <c r="D87" s="58"/>
      <c r="E87" s="5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119.02500000000001</v>
      </c>
      <c r="C88" s="27">
        <f>B83+B84</f>
        <v>119.02500000000001</v>
      </c>
      <c r="D88" s="27">
        <f>B83+B84</f>
        <v>119.02500000000001</v>
      </c>
      <c r="E88" s="27">
        <f>B83+B84</f>
        <v>119.02500000000001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O34:P34"/>
    <mergeCell ref="L35:M35"/>
    <mergeCell ref="O35:P35"/>
    <mergeCell ref="L36:M36"/>
    <mergeCell ref="O36:P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H15" sqref="H15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</row>
    <row r="2" spans="1: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69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66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52"/>
      <c r="B6" s="52"/>
      <c r="C6" s="52"/>
      <c r="D6" s="52"/>
      <c r="E6" s="52"/>
      <c r="F6" s="52"/>
      <c r="G6" s="49" t="s">
        <v>2</v>
      </c>
      <c r="H6" s="50"/>
      <c r="I6" s="50"/>
      <c r="J6" s="51"/>
      <c r="L6" s="1"/>
      <c r="M6" s="1"/>
      <c r="N6" s="1"/>
      <c r="O6" s="1"/>
      <c r="P6" s="1"/>
      <c r="Q6" s="1"/>
    </row>
    <row r="7" spans="1:18">
      <c r="A7" s="52"/>
      <c r="B7" s="52"/>
      <c r="C7" s="52"/>
      <c r="D7" s="52"/>
      <c r="E7" s="52"/>
      <c r="F7" s="52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3">
        <v>2140.11</v>
      </c>
      <c r="H8" s="43">
        <v>2140.11</v>
      </c>
      <c r="I8" s="43">
        <v>2140.11</v>
      </c>
      <c r="J8" s="43">
        <v>2140.11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46">
        <f>K18+B23*K20+F71</f>
        <v>1947.009976972862</v>
      </c>
      <c r="I14" s="46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f>'сети РСК'!K18:L18</f>
        <v>1290.8900000000001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f>'сети РСК'!K20:L20</f>
        <v>296439.89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60">
        <f>'сети РСК'!B23:C23</f>
        <v>2.2133322778282701E-3</v>
      </c>
      <c r="C23" s="60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5">
        <f>'сети РСК'!K25:L25</f>
        <v>1648.873</v>
      </c>
      <c r="L25" s="45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45">
        <f>'сети РСК'!F28:G28</f>
        <v>0</v>
      </c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45">
        <f>'сети РСК'!F31:G31</f>
        <v>963.76599999999985</v>
      </c>
      <c r="G31" s="45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75">
        <v>1.7831429999999999</v>
      </c>
      <c r="M33" s="75"/>
      <c r="N33" s="3"/>
      <c r="O33" s="65"/>
      <c r="P33" s="6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4">
        <v>535.66569699999991</v>
      </c>
      <c r="M34" s="74"/>
      <c r="N34" s="3"/>
      <c r="O34" s="65"/>
      <c r="P34" s="65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4">
        <v>57.87565</v>
      </c>
      <c r="M35" s="74"/>
      <c r="N35" s="3"/>
      <c r="O35" s="65"/>
      <c r="P35" s="65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4">
        <v>350.75024999999999</v>
      </c>
      <c r="M36" s="74"/>
      <c r="N36" s="3"/>
      <c r="O36" s="65"/>
      <c r="P36" s="65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4">
        <v>17.69126</v>
      </c>
      <c r="M37" s="74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1"/>
      <c r="M38" s="41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5">
        <f>'сети РСК'!J39:K39</f>
        <v>361.50700000000001</v>
      </c>
      <c r="K39" s="45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45">
        <f>'сети РСК'!C42:D42</f>
        <v>1005.1640000000001</v>
      </c>
      <c r="D42" s="4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72">
        <f>'сети РСК'!L45:M45</f>
        <v>321.71800000000002</v>
      </c>
      <c r="M45" s="72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3">
        <f>'сети РСК'!L46:M46</f>
        <v>219.62200000000001</v>
      </c>
      <c r="M46" s="73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3">
        <f>'сети РСК'!L47:M47</f>
        <v>95.635000000000005</v>
      </c>
      <c r="M47" s="73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2"/>
      <c r="M48" s="42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72">
        <f>'сети РСК'!L49:M49</f>
        <v>166.62799999999999</v>
      </c>
      <c r="M49" s="72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3">
        <f>'сети РСК'!L50:M50</f>
        <v>201.56100000000001</v>
      </c>
      <c r="M50" s="73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46">
        <f>'сети РСК'!C53:D53</f>
        <v>1048077.294</v>
      </c>
      <c r="D53" s="4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60">
        <v>0</v>
      </c>
      <c r="D56" s="6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46">
        <f>'сети РСК'!E59:F59</f>
        <v>753398.70500000007</v>
      </c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72">
        <f>'сети РСК'!L61:M61</f>
        <v>1005.1640000000001</v>
      </c>
      <c r="M61" s="72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3">
        <f>'сети РСК'!L62:M62</f>
        <v>368247.95400000003</v>
      </c>
      <c r="M62" s="7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3">
        <f>'сети РСК'!L63:M63</f>
        <v>32109.927</v>
      </c>
      <c r="M63" s="7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3">
        <f>'сети РСК'!L64:M64</f>
        <v>334069.03399999999</v>
      </c>
      <c r="M64" s="7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3">
        <f>'сети РСК'!L65:M65</f>
        <v>17966.626</v>
      </c>
      <c r="M65" s="7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46">
        <f>'сети РСК'!C68:D68</f>
        <v>148473.70000000001</v>
      </c>
      <c r="D68" s="4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46">
        <f>'сети РСК'!F71:G71</f>
        <v>0</v>
      </c>
      <c r="G71" s="46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3" t="s">
        <v>67</v>
      </c>
      <c r="B73" s="64"/>
      <c r="C73" s="64"/>
      <c r="D73" s="64"/>
      <c r="E73" s="64"/>
      <c r="F73" s="37"/>
      <c r="G73" s="37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4"/>
      <c r="B74" s="64"/>
      <c r="C74" s="64"/>
      <c r="D74" s="64"/>
      <c r="E74" s="64"/>
      <c r="F74" s="37"/>
      <c r="G74" s="37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4"/>
      <c r="B75" s="64"/>
      <c r="C75" s="64"/>
      <c r="D75" s="64"/>
      <c r="E75" s="64"/>
      <c r="F75" s="37"/>
      <c r="G75" s="37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4"/>
      <c r="B76" s="64"/>
      <c r="C76" s="64"/>
      <c r="D76" s="64"/>
      <c r="E76" s="64"/>
      <c r="F76" s="37"/>
      <c r="G76" s="37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7"/>
      <c r="G77" s="37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68</v>
      </c>
      <c r="B83" s="54">
        <f>B84+B85+B86</f>
        <v>2.915</v>
      </c>
      <c r="C83" s="55"/>
      <c r="D83" s="55"/>
      <c r="E83" s="5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57">
        <f>'для РСК(в пределах норм.)'!B85:E85</f>
        <v>0.94899999999999995</v>
      </c>
      <c r="C84" s="58"/>
      <c r="D84" s="58"/>
      <c r="E84" s="5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57">
        <f>'для РСК(в пределах норм.)'!B86:E86</f>
        <v>0.29099999999999998</v>
      </c>
      <c r="C85" s="58"/>
      <c r="D85" s="58"/>
      <c r="E85" s="59"/>
    </row>
    <row r="86" spans="1:17" ht="30.75" thickBot="1">
      <c r="A86" s="25" t="s">
        <v>61</v>
      </c>
      <c r="B86" s="57">
        <f>'для РСК(в пределах норм.)'!B87:E87</f>
        <v>1.675</v>
      </c>
      <c r="C86" s="58"/>
      <c r="D86" s="58"/>
      <c r="E86" s="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2.915</v>
      </c>
      <c r="C87" s="27">
        <f>B83</f>
        <v>2.915</v>
      </c>
      <c r="D87" s="27">
        <f>B83</f>
        <v>2.915</v>
      </c>
      <c r="E87" s="27">
        <f>B83</f>
        <v>2.915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O34:P34"/>
    <mergeCell ref="L35:M35"/>
    <mergeCell ref="O35:P35"/>
    <mergeCell ref="L36:M36"/>
    <mergeCell ref="O36:P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2014-07-14T09:45:15Z</dcterms:modified>
</cp:coreProperties>
</file>