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винухов\Перьковой\2015\"/>
    </mc:Choice>
  </mc:AlternateContent>
  <bookViews>
    <workbookView xWindow="-165" yWindow="1320" windowWidth="15480" windowHeight="9180"/>
  </bookViews>
  <sheets>
    <sheet name="Полезный отпуск" sheetId="9" r:id="rId1"/>
  </sheets>
  <calcPr calcId="152511"/>
</workbook>
</file>

<file path=xl/calcChain.xml><?xml version="1.0" encoding="utf-8"?>
<calcChain xmlns="http://schemas.openxmlformats.org/spreadsheetml/2006/main">
  <c r="C654" i="9" l="1"/>
  <c r="C577" i="9"/>
  <c r="C9" i="9" l="1"/>
  <c r="C8" i="9"/>
  <c r="C625" i="9" l="1"/>
  <c r="C420" i="9"/>
  <c r="C225" i="9"/>
  <c r="C184" i="9"/>
  <c r="C169" i="9"/>
  <c r="C542" i="9" l="1"/>
  <c r="C505" i="9" l="1"/>
  <c r="C231" i="9"/>
  <c r="C229" i="9"/>
  <c r="C211" i="9"/>
  <c r="C214" i="9"/>
  <c r="C106" i="9"/>
  <c r="C228" i="9" l="1"/>
  <c r="C210" i="9"/>
  <c r="C633" i="9" l="1"/>
  <c r="C407" i="9"/>
  <c r="C400" i="9"/>
  <c r="C121" i="9"/>
  <c r="C247" i="9" l="1"/>
  <c r="C111" i="9" l="1"/>
  <c r="C555" i="9" l="1"/>
  <c r="C233" i="9"/>
  <c r="C381" i="9" l="1"/>
  <c r="C601" i="9" l="1"/>
  <c r="C644" i="9"/>
  <c r="C467" i="9"/>
  <c r="C454" i="9"/>
  <c r="C365" i="9"/>
  <c r="C301" i="9"/>
  <c r="C290" i="9"/>
  <c r="C256" i="9" l="1"/>
  <c r="C200" i="9"/>
  <c r="C160" i="9"/>
  <c r="C137" i="9"/>
  <c r="C143" i="9"/>
  <c r="C103" i="9"/>
  <c r="C92" i="9"/>
  <c r="C34" i="9"/>
  <c r="C39" i="9"/>
  <c r="C22" i="9"/>
  <c r="C590" i="9" l="1"/>
  <c r="C512" i="9"/>
  <c r="C517" i="9"/>
  <c r="C515" i="9"/>
  <c r="C511" i="9" l="1"/>
  <c r="C652" i="9" l="1"/>
  <c r="C130" i="9"/>
  <c r="C45" i="9"/>
  <c r="C50" i="9"/>
  <c r="C54" i="9"/>
  <c r="C44" i="9" l="1"/>
  <c r="C567" i="9"/>
  <c r="C109" i="9"/>
  <c r="C650" i="9"/>
  <c r="C648" i="9"/>
  <c r="C313" i="9"/>
  <c r="C312" i="9" s="1"/>
  <c r="C318" i="9"/>
  <c r="C281" i="9"/>
  <c r="C28" i="9"/>
  <c r="C27" i="9" s="1"/>
  <c r="C105" i="9" l="1"/>
  <c r="C647" i="9"/>
  <c r="C12" i="9"/>
  <c r="C641" i="9" l="1"/>
  <c r="C574" i="9"/>
  <c r="C114" i="9"/>
  <c r="C322" i="9" l="1"/>
  <c r="C83" i="9"/>
  <c r="C616" i="9" l="1"/>
  <c r="C237" i="9" l="1"/>
  <c r="C508" i="9" l="1"/>
  <c r="C327" i="9" l="1"/>
  <c r="C539" i="9" l="1"/>
  <c r="C383" i="9"/>
  <c r="C377" i="9"/>
  <c r="C181" i="9"/>
  <c r="C177" i="9"/>
  <c r="C502" i="9"/>
  <c r="C501" i="9" s="1"/>
  <c r="C217" i="9"/>
  <c r="C176" i="9" l="1"/>
  <c r="C376" i="9"/>
  <c r="C538" i="9"/>
  <c r="C623" i="9" l="1"/>
  <c r="C620" i="9"/>
  <c r="C619" i="9" l="1"/>
  <c r="C552" i="9"/>
  <c r="C551" i="9" l="1"/>
  <c r="C305" i="9"/>
  <c r="C298" i="9"/>
  <c r="C244" i="9"/>
  <c r="C637" i="9" l="1"/>
  <c r="C636" i="9" s="1"/>
  <c r="C345" i="9"/>
  <c r="C563" i="9"/>
  <c r="C631" i="9"/>
  <c r="C628" i="9"/>
  <c r="C386" i="9"/>
  <c r="C604" i="9"/>
  <c r="C404" i="9"/>
  <c r="C403" i="9" s="1"/>
  <c r="C358" i="9"/>
  <c r="C353" i="9"/>
  <c r="C627" i="9" l="1"/>
  <c r="C562" i="9"/>
  <c r="C442" i="9"/>
  <c r="C427" i="9" l="1"/>
  <c r="C484" i="9"/>
  <c r="C309" i="9"/>
  <c r="C612" i="9"/>
  <c r="C458" i="9"/>
  <c r="C457" i="9" s="1"/>
  <c r="C608" i="9" l="1"/>
  <c r="C286" i="9" l="1"/>
  <c r="C280" i="9" s="1"/>
  <c r="C141" i="9" l="1"/>
  <c r="C136" i="9" s="1"/>
  <c r="C597" i="9"/>
  <c r="C593" i="9"/>
  <c r="C438" i="9"/>
  <c r="C437" i="9" s="1"/>
  <c r="C585" i="9"/>
  <c r="C277" i="9"/>
  <c r="C592" i="9" l="1"/>
  <c r="C583" i="9"/>
  <c r="C581" i="9"/>
  <c r="C580" i="9" l="1"/>
  <c r="C396" i="9"/>
  <c r="C395" i="9" s="1"/>
  <c r="C570" i="9"/>
  <c r="C569" i="9" s="1"/>
  <c r="C558" i="9"/>
  <c r="C549" i="9"/>
  <c r="C546" i="9"/>
  <c r="C533" i="9"/>
  <c r="C531" i="9"/>
  <c r="C527" i="9"/>
  <c r="C524" i="9"/>
  <c r="C521" i="9"/>
  <c r="C497" i="9"/>
  <c r="C495" i="9"/>
  <c r="C492" i="9"/>
  <c r="C487" i="9"/>
  <c r="C481" i="9"/>
  <c r="C480" i="9" s="1"/>
  <c r="C478" i="9"/>
  <c r="C475" i="9"/>
  <c r="C470" i="9"/>
  <c r="C469" i="9" s="1"/>
  <c r="C465" i="9"/>
  <c r="C463" i="9"/>
  <c r="C451" i="9"/>
  <c r="C448" i="9"/>
  <c r="C433" i="9"/>
  <c r="C432" i="9" s="1"/>
  <c r="C423" i="9"/>
  <c r="C417" i="9"/>
  <c r="C413" i="9"/>
  <c r="C410" i="9"/>
  <c r="C391" i="9"/>
  <c r="C374" i="9"/>
  <c r="C369" i="9"/>
  <c r="C362" i="9"/>
  <c r="C357" i="9" s="1"/>
  <c r="C348" i="9"/>
  <c r="C342" i="9"/>
  <c r="C339" i="9"/>
  <c r="C337" i="9"/>
  <c r="C332" i="9"/>
  <c r="C294" i="9"/>
  <c r="C293" i="9" s="1"/>
  <c r="C274" i="9"/>
  <c r="C270" i="9"/>
  <c r="C267" i="9"/>
  <c r="C260" i="9"/>
  <c r="C259" i="9" s="1"/>
  <c r="C253" i="9"/>
  <c r="C250" i="9"/>
  <c r="C240" i="9"/>
  <c r="C239" i="9" s="1"/>
  <c r="C222" i="9"/>
  <c r="C216" i="9" s="1"/>
  <c r="C208" i="9"/>
  <c r="C203" i="9" s="1"/>
  <c r="C204" i="9"/>
  <c r="C197" i="9"/>
  <c r="C194" i="9"/>
  <c r="C190" i="9"/>
  <c r="C186" i="9"/>
  <c r="C172" i="9"/>
  <c r="C166" i="9"/>
  <c r="C163" i="9"/>
  <c r="C156" i="9"/>
  <c r="C152" i="9"/>
  <c r="C149" i="9"/>
  <c r="C146" i="9"/>
  <c r="C133" i="9"/>
  <c r="C125" i="9"/>
  <c r="C118" i="9"/>
  <c r="C113" i="9" s="1"/>
  <c r="C100" i="9"/>
  <c r="C97" i="9"/>
  <c r="C88" i="9"/>
  <c r="C78" i="9"/>
  <c r="C74" i="9"/>
  <c r="C70" i="9" s="1"/>
  <c r="C71" i="9"/>
  <c r="C68" i="9"/>
  <c r="C64" i="9"/>
  <c r="C59" i="9"/>
  <c r="C17" i="9"/>
  <c r="C7" i="9"/>
  <c r="C77" i="9" l="1"/>
  <c r="C6" i="9"/>
  <c r="C462" i="9"/>
  <c r="C447" i="9"/>
  <c r="C412" i="9"/>
  <c r="C249" i="9"/>
  <c r="C193" i="9"/>
  <c r="C151" i="9"/>
  <c r="C96" i="9"/>
  <c r="C162" i="9"/>
  <c r="C124" i="9"/>
  <c r="C304" i="9"/>
  <c r="C145" i="9"/>
  <c r="C520" i="9"/>
  <c r="C341" i="9"/>
  <c r="C336" i="9"/>
  <c r="C273" i="9"/>
  <c r="C266" i="9"/>
  <c r="C545" i="9"/>
  <c r="C526" i="9"/>
  <c r="C491" i="9"/>
  <c r="C474" i="9"/>
  <c r="C385" i="9"/>
  <c r="C368" i="9"/>
  <c r="C58" i="9"/>
  <c r="C5" i="9" l="1"/>
</calcChain>
</file>

<file path=xl/sharedStrings.xml><?xml version="1.0" encoding="utf-8"?>
<sst xmlns="http://schemas.openxmlformats.org/spreadsheetml/2006/main" count="652" uniqueCount="120">
  <si>
    <t>Итого</t>
  </si>
  <si>
    <t>ООО "Отдых"</t>
  </si>
  <si>
    <t>ВН</t>
  </si>
  <si>
    <t>НН</t>
  </si>
  <si>
    <t>ЗАО "ССК"</t>
  </si>
  <si>
    <t>ОАО "НкНПЗ"</t>
  </si>
  <si>
    <t xml:space="preserve">СН 1 </t>
  </si>
  <si>
    <t>СН 2</t>
  </si>
  <si>
    <t>СН 1</t>
  </si>
  <si>
    <t xml:space="preserve">СН 2 </t>
  </si>
  <si>
    <t xml:space="preserve">НН </t>
  </si>
  <si>
    <t>ООО "ЗПП"</t>
  </si>
  <si>
    <t>ЗАО "Нефтехимия"</t>
  </si>
  <si>
    <t>ООО "Электрощит" - Энерготехстрой"</t>
  </si>
  <si>
    <t>ООО "Сетевик"</t>
  </si>
  <si>
    <t>ФКП "Самарский завод "Коммунар"</t>
  </si>
  <si>
    <t xml:space="preserve">МП г. Самары  "Самарский метрополитен" </t>
  </si>
  <si>
    <t xml:space="preserve">ООО "Энерго" </t>
  </si>
  <si>
    <t>МУП "Волжское ЖКХ"</t>
  </si>
  <si>
    <t xml:space="preserve">ООО "Энергозавод" </t>
  </si>
  <si>
    <t>СН2</t>
  </si>
  <si>
    <t>ОАО "Промсинтез"</t>
  </si>
  <si>
    <t>ОАО "СПЗ"</t>
  </si>
  <si>
    <t xml:space="preserve">ООО "ВЭТ" </t>
  </si>
  <si>
    <t>ООО "ТольяттиСпиртПром"</t>
  </si>
  <si>
    <t>ОАО "СтройДом"</t>
  </si>
  <si>
    <t>ООО "Самарский Деловой Центр"</t>
  </si>
  <si>
    <t>ООО "Инженерные сети"</t>
  </si>
  <si>
    <t>Международный аэропорт "Курумоч"</t>
  </si>
  <si>
    <t>СН1</t>
  </si>
  <si>
    <t>ОАО "ЗиТ"</t>
  </si>
  <si>
    <t>ООО "Строммашина"</t>
  </si>
  <si>
    <t>ООО "Самараавтотранс-2000"</t>
  </si>
  <si>
    <t>ООО "СВГК"</t>
  </si>
  <si>
    <t>ООО "Газпром энерго"</t>
  </si>
  <si>
    <t>ООО "Волжский продукт"</t>
  </si>
  <si>
    <t>ОАО "Авиакор-авиационный завод"</t>
  </si>
  <si>
    <t>ЗАО "Энергоспецстрой"</t>
  </si>
  <si>
    <t>ООО "Эл-Транзит Плюс"</t>
  </si>
  <si>
    <t>ООО "Засамарская сетевая компания"</t>
  </si>
  <si>
    <t>ООО "ЖЭУ 110 "А"</t>
  </si>
  <si>
    <t>ОАО "Волгоцеммаш"</t>
  </si>
  <si>
    <t>Прочие потребители</t>
  </si>
  <si>
    <t>ФКП "ПГБИП"</t>
  </si>
  <si>
    <t>Наименование сетевой организации</t>
  </si>
  <si>
    <t>ЗАО  "Алкоа СМЗ"</t>
  </si>
  <si>
    <t>Население и приравненные к населению</t>
  </si>
  <si>
    <t>ЗАО "Энергетика и связь строительства"</t>
  </si>
  <si>
    <t>ОАО "СЗ "Экран"</t>
  </si>
  <si>
    <t>ЗАО "Самарский завод "Нефтемаш"</t>
  </si>
  <si>
    <t>ЗАО "СКК"</t>
  </si>
  <si>
    <t>Прочие потребители, СН2</t>
  </si>
  <si>
    <t>ОАО "АвтоВАЗ"</t>
  </si>
  <si>
    <t>ООО "ДМТ"</t>
  </si>
  <si>
    <t>ОАО "Салют"</t>
  </si>
  <si>
    <t>ООО "Реммаш-Сервис"</t>
  </si>
  <si>
    <t>ОАО "Кузнецов"</t>
  </si>
  <si>
    <t xml:space="preserve">ЗАО "Квант" </t>
  </si>
  <si>
    <t>ООО "ОСК"</t>
  </si>
  <si>
    <t>ООО "УЭС"</t>
  </si>
  <si>
    <t>Объем, кВт*ч</t>
  </si>
  <si>
    <t>Прочие сетевые организации</t>
  </si>
  <si>
    <t>Население и приравненные к населению, НН</t>
  </si>
  <si>
    <t>Население и приравненные к населению, ВН</t>
  </si>
  <si>
    <t>Прочие потребители, СН 2</t>
  </si>
  <si>
    <t xml:space="preserve">Прочие потребители, СН 2 </t>
  </si>
  <si>
    <t>ЗАО "ЭнергоГарантСервис"</t>
  </si>
  <si>
    <t>ОАО "Металлист - Самара"</t>
  </si>
  <si>
    <t>ООО "Бизнес Инфо"</t>
  </si>
  <si>
    <t>ОАО "1253 ЦРБ РЛВ"</t>
  </si>
  <si>
    <t>ЗАО "ННК"</t>
  </si>
  <si>
    <t>ОАО "Оборонэнерго"</t>
  </si>
  <si>
    <t>ООО "Горный ХОЛОД"</t>
  </si>
  <si>
    <t>ООО "Солли-Энерго"</t>
  </si>
  <si>
    <t>ООО "Энергетик"</t>
  </si>
  <si>
    <t>ОАО "Завод ЖБИ-3"</t>
  </si>
  <si>
    <t>ООО "РЭС"</t>
  </si>
  <si>
    <t>ООО "Энерго-Центр"</t>
  </si>
  <si>
    <t>ЗАО "Электросеть-Волга"</t>
  </si>
  <si>
    <t xml:space="preserve">ООО "ТЭС"                          </t>
  </si>
  <si>
    <t>ООО "Сетевая компания"</t>
  </si>
  <si>
    <t xml:space="preserve">ООО "Поволжская сетевая компания" </t>
  </si>
  <si>
    <t>ООО "Автоград-водоканал"</t>
  </si>
  <si>
    <t>ООО "Компания Стрейд"</t>
  </si>
  <si>
    <t xml:space="preserve">ООО "БИАКСПЛЕН" </t>
  </si>
  <si>
    <t>ООО "Энергосервис"</t>
  </si>
  <si>
    <t>ООО "Авиаспецмонтаж"</t>
  </si>
  <si>
    <t>ОАО "Электросеть"</t>
  </si>
  <si>
    <t>Прочие потребители (двухставочный тариф)</t>
  </si>
  <si>
    <t xml:space="preserve">ООО "Спецавтоматика" </t>
  </si>
  <si>
    <t>СН 2 (двухставочный тариф)</t>
  </si>
  <si>
    <t>СН2 (двухставочный тариф)</t>
  </si>
  <si>
    <t>ООО "Ставропольская электросеть"</t>
  </si>
  <si>
    <t xml:space="preserve">ООО "Долина-Центр-С"                       </t>
  </si>
  <si>
    <t>Население (город-газ)</t>
  </si>
  <si>
    <t>Население (село-эл. плиты)</t>
  </si>
  <si>
    <t>Куйбышевская дирекция ОАО "РЖД"</t>
  </si>
  <si>
    <t>ЗАО "Тольяттисинтез"</t>
  </si>
  <si>
    <t>ЗАО "СГЭС"</t>
  </si>
  <si>
    <t>ПК "Автокомпонент Сызрань"</t>
  </si>
  <si>
    <t>АО "РКЦ "Прогресс"</t>
  </si>
  <si>
    <t>АО "Сызранская ГЭС"</t>
  </si>
  <si>
    <t>ООО "Сатурн-Энерго"</t>
  </si>
  <si>
    <t xml:space="preserve">ЗАО "СОЭЗ" </t>
  </si>
  <si>
    <t>ООО "СамараСеть"</t>
  </si>
  <si>
    <t>Южно-Уральская дирекция ОАО "РЖД" Трансэнерго</t>
  </si>
  <si>
    <t>АО  "РЭУ " Филиал "Самарский"</t>
  </si>
  <si>
    <t>АО "СЗ ЭМИ"</t>
  </si>
  <si>
    <t>ПАО "МРСК Волги"</t>
  </si>
  <si>
    <t>ПАО "ФСК ЕЭС"</t>
  </si>
  <si>
    <t>АО "СККМ"</t>
  </si>
  <si>
    <t>АО "Самаранефтегаз"</t>
  </si>
  <si>
    <t>Прочие потребители (одноставочный тариф)</t>
  </si>
  <si>
    <t>Население (без учета 0.7)</t>
  </si>
  <si>
    <t>Население (с учетом 0.7)</t>
  </si>
  <si>
    <t>Население (с учетом 0.7) НН</t>
  </si>
  <si>
    <t>Население (с учетом 0.7) СН2</t>
  </si>
  <si>
    <t>Население (без учета 0.7) ВН</t>
  </si>
  <si>
    <t xml:space="preserve">АО "Тяжмаш"  </t>
  </si>
  <si>
    <t>Объемы фактического полезного отпуска электроэнергии потребителям ПАО "Самараэнерго" по тарифным группам  в разрезе территориальных сетевых организациий по уровням напряжения за сентябрь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</si>
</sst>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b/>
      <sz val="12"/>
      <color theme="1"/>
      <name val="Arial Cyr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3" fillId="0" borderId="0" xfId="0" applyFont="1"/>
    <xf numFmtId="3" fontId="1" fillId="2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 shrinkToFit="1"/>
    </xf>
    <xf numFmtId="3" fontId="1" fillId="2" borderId="8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" xfId="0" applyNumberFormat="1" applyFont="1" applyBorder="1"/>
    <xf numFmtId="3" fontId="3" fillId="0" borderId="4" xfId="0" applyNumberFormat="1" applyFont="1" applyBorder="1"/>
    <xf numFmtId="3" fontId="1" fillId="2" borderId="2" xfId="0" applyNumberFormat="1" applyFont="1" applyFill="1" applyBorder="1"/>
    <xf numFmtId="3" fontId="1" fillId="0" borderId="1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/>
    <xf numFmtId="3" fontId="1" fillId="0" borderId="6" xfId="0" applyNumberFormat="1" applyFont="1" applyBorder="1"/>
    <xf numFmtId="3" fontId="1" fillId="0" borderId="1" xfId="0" applyNumberFormat="1" applyFont="1" applyBorder="1"/>
    <xf numFmtId="3" fontId="3" fillId="0" borderId="14" xfId="0" applyNumberFormat="1" applyFont="1" applyBorder="1"/>
    <xf numFmtId="3" fontId="1" fillId="0" borderId="6" xfId="0" applyNumberFormat="1" applyFont="1" applyFill="1" applyBorder="1"/>
    <xf numFmtId="0" fontId="1" fillId="0" borderId="6" xfId="0" applyFont="1" applyFill="1" applyBorder="1"/>
    <xf numFmtId="3" fontId="3" fillId="0" borderId="4" xfId="0" applyNumberFormat="1" applyFont="1" applyFill="1" applyBorder="1"/>
    <xf numFmtId="0" fontId="1" fillId="0" borderId="6" xfId="0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 shrinkToFit="1"/>
    </xf>
    <xf numFmtId="3" fontId="4" fillId="0" borderId="14" xfId="0" applyNumberFormat="1" applyFont="1" applyBorder="1" applyAlignment="1">
      <alignment horizontal="right" vertical="center" wrapText="1" shrinkToFit="1"/>
    </xf>
    <xf numFmtId="3" fontId="3" fillId="0" borderId="1" xfId="0" applyNumberFormat="1" applyFont="1" applyBorder="1" applyAlignment="1">
      <alignment horizontal="right" vertical="center" wrapText="1" shrinkToFit="1"/>
    </xf>
    <xf numFmtId="3" fontId="3" fillId="0" borderId="13" xfId="0" applyNumberFormat="1" applyFont="1" applyBorder="1" applyAlignment="1">
      <alignment horizontal="right" vertical="center" wrapText="1" shrinkToFit="1"/>
    </xf>
    <xf numFmtId="3" fontId="3" fillId="0" borderId="4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 shrinkToFit="1"/>
    </xf>
    <xf numFmtId="3" fontId="4" fillId="0" borderId="13" xfId="0" applyNumberFormat="1" applyFont="1" applyBorder="1" applyAlignment="1">
      <alignment horizontal="right" vertical="center" wrapText="1" shrinkToFit="1"/>
    </xf>
    <xf numFmtId="3" fontId="4" fillId="0" borderId="4" xfId="0" applyNumberFormat="1" applyFont="1" applyBorder="1" applyAlignment="1">
      <alignment horizontal="right" vertical="center" wrapText="1" shrinkToFit="1"/>
    </xf>
    <xf numFmtId="0" fontId="1" fillId="0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 shrinkToFit="1"/>
    </xf>
    <xf numFmtId="3" fontId="3" fillId="0" borderId="5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right" vertical="center"/>
    </xf>
    <xf numFmtId="0" fontId="1" fillId="2" borderId="7" xfId="0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 shrinkToFi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 shrinkToFit="1"/>
    </xf>
    <xf numFmtId="0" fontId="1" fillId="0" borderId="14" xfId="0" applyFont="1" applyFill="1" applyBorder="1" applyAlignment="1">
      <alignment horizontal="right" vertical="center" wrapText="1" shrinkToFit="1"/>
    </xf>
    <xf numFmtId="0" fontId="1" fillId="0" borderId="5" xfId="0" applyFont="1" applyFill="1" applyBorder="1" applyAlignment="1">
      <alignment horizontal="right" vertical="center" wrapText="1" shrinkToFit="1"/>
    </xf>
    <xf numFmtId="0" fontId="1" fillId="0" borderId="5" xfId="0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right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 wrapText="1"/>
    </xf>
    <xf numFmtId="3" fontId="1" fillId="0" borderId="14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 shrinkToFit="1"/>
    </xf>
    <xf numFmtId="3" fontId="2" fillId="0" borderId="13" xfId="0" applyNumberFormat="1" applyFont="1" applyBorder="1" applyAlignment="1">
      <alignment horizontal="right" vertical="center" wrapText="1" shrinkToFit="1"/>
    </xf>
    <xf numFmtId="3" fontId="1" fillId="0" borderId="13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3" fillId="0" borderId="14" xfId="0" applyNumberFormat="1" applyFont="1" applyFill="1" applyBorder="1"/>
    <xf numFmtId="0" fontId="1" fillId="0" borderId="6" xfId="0" applyFont="1" applyFill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3" fontId="1" fillId="0" borderId="13" xfId="0" applyNumberFormat="1" applyFont="1" applyBorder="1" applyAlignment="1">
      <alignment horizontal="right" vertical="center"/>
    </xf>
    <xf numFmtId="3" fontId="0" fillId="0" borderId="0" xfId="0" applyNumberFormat="1"/>
    <xf numFmtId="3" fontId="3" fillId="0" borderId="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3" fontId="3" fillId="0" borderId="13" xfId="0" applyNumberFormat="1" applyFont="1" applyBorder="1" applyAlignment="1">
      <alignment horizontal="right" vertical="center"/>
    </xf>
    <xf numFmtId="3" fontId="1" fillId="0" borderId="9" xfId="0" applyNumberFormat="1" applyFont="1" applyBorder="1"/>
    <xf numFmtId="3" fontId="1" fillId="0" borderId="10" xfId="0" applyNumberFormat="1" applyFont="1" applyBorder="1"/>
    <xf numFmtId="0" fontId="0" fillId="0" borderId="0" xfId="0" applyFill="1"/>
    <xf numFmtId="3" fontId="1" fillId="0" borderId="7" xfId="0" applyNumberFormat="1" applyFont="1" applyBorder="1" applyAlignment="1">
      <alignment horizontal="right" vertical="center"/>
    </xf>
    <xf numFmtId="3" fontId="2" fillId="2" borderId="7" xfId="0" applyNumberFormat="1" applyFont="1" applyFill="1" applyBorder="1" applyAlignment="1">
      <alignment horizontal="right" vertical="center" wrapText="1" shrinkToFi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right" vertical="center" wrapText="1"/>
    </xf>
    <xf numFmtId="3" fontId="1" fillId="2" borderId="17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/>
    <xf numFmtId="3" fontId="6" fillId="0" borderId="4" xfId="0" applyNumberFormat="1" applyFont="1" applyBorder="1" applyAlignment="1">
      <alignment horizontal="right" vertical="center" wrapText="1" shrinkToFit="1"/>
    </xf>
    <xf numFmtId="3" fontId="1" fillId="2" borderId="7" xfId="0" applyNumberFormat="1" applyFont="1" applyFill="1" applyBorder="1"/>
    <xf numFmtId="3" fontId="1" fillId="0" borderId="1" xfId="0" applyNumberFormat="1" applyFont="1" applyFill="1" applyBorder="1"/>
    <xf numFmtId="3" fontId="7" fillId="0" borderId="1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/>
    <xf numFmtId="3" fontId="1" fillId="0" borderId="14" xfId="0" applyNumberFormat="1" applyFont="1" applyFill="1" applyBorder="1"/>
    <xf numFmtId="3" fontId="1" fillId="0" borderId="14" xfId="0" applyNumberFormat="1" applyFont="1" applyBorder="1"/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 shrinkToFit="1"/>
    </xf>
    <xf numFmtId="3" fontId="7" fillId="0" borderId="14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 shrinkToFit="1"/>
    </xf>
    <xf numFmtId="0" fontId="2" fillId="0" borderId="20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/>
    <xf numFmtId="0" fontId="2" fillId="0" borderId="4" xfId="0" applyFont="1" applyFill="1" applyBorder="1" applyAlignment="1">
      <alignment horizontal="right" vertical="center" wrapText="1"/>
    </xf>
    <xf numFmtId="3" fontId="6" fillId="0" borderId="21" xfId="0" applyNumberFormat="1" applyFont="1" applyFill="1" applyBorder="1" applyAlignment="1">
      <alignment horizontal="right" vertical="center" wrapText="1" shrinkToFit="1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1" fillId="2" borderId="14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3" fontId="3" fillId="0" borderId="2" xfId="0" applyNumberFormat="1" applyFont="1" applyFill="1" applyBorder="1"/>
    <xf numFmtId="0" fontId="1" fillId="0" borderId="4" xfId="0" applyFont="1" applyFill="1" applyBorder="1" applyAlignment="1">
      <alignment horizontal="right" vertical="center" wrapText="1" shrinkToFit="1"/>
    </xf>
    <xf numFmtId="0" fontId="1" fillId="0" borderId="13" xfId="0" applyFont="1" applyFill="1" applyBorder="1" applyAlignment="1">
      <alignment horizontal="right" vertical="center" wrapText="1" shrinkToFit="1"/>
    </xf>
    <xf numFmtId="0" fontId="2" fillId="0" borderId="22" xfId="0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right" vertical="center" wrapText="1" shrinkToFit="1"/>
    </xf>
    <xf numFmtId="0" fontId="1" fillId="0" borderId="0" xfId="0" applyFont="1" applyAlignment="1">
      <alignment horizontal="center" wrapText="1"/>
    </xf>
    <xf numFmtId="0" fontId="1" fillId="2" borderId="1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54"/>
  <sheetViews>
    <sheetView tabSelected="1" topLeftCell="A604" workbookViewId="0">
      <selection activeCell="B647" sqref="B647:C647"/>
    </sheetView>
  </sheetViews>
  <sheetFormatPr defaultRowHeight="15" x14ac:dyDescent="0.2"/>
  <cols>
    <col min="2" max="2" width="44.5703125" style="1" customWidth="1"/>
    <col min="3" max="3" width="23.5703125" style="1" customWidth="1"/>
    <col min="5" max="5" width="16.85546875" customWidth="1"/>
    <col min="6" max="6" width="11" bestFit="1" customWidth="1"/>
    <col min="7" max="7" width="14.5703125" customWidth="1"/>
    <col min="9" max="9" width="15.42578125" customWidth="1"/>
    <col min="11" max="11" width="12" customWidth="1"/>
  </cols>
  <sheetData>
    <row r="2" spans="2:11" ht="64.5" customHeight="1" x14ac:dyDescent="0.25">
      <c r="B2" s="167" t="s">
        <v>119</v>
      </c>
      <c r="C2" s="167"/>
    </row>
    <row r="3" spans="2:11" ht="15.75" thickBot="1" x14ac:dyDescent="0.25"/>
    <row r="4" spans="2:11" ht="25.5" customHeight="1" thickBot="1" x14ac:dyDescent="0.25">
      <c r="B4" s="36" t="s">
        <v>44</v>
      </c>
      <c r="C4" s="88" t="s">
        <v>60</v>
      </c>
      <c r="G4" s="113"/>
      <c r="I4" s="113"/>
      <c r="K4" s="113"/>
    </row>
    <row r="5" spans="2:11" ht="16.5" thickBot="1" x14ac:dyDescent="0.25">
      <c r="B5" s="87" t="s">
        <v>0</v>
      </c>
      <c r="C5" s="84">
        <f>C6+C27+C44+C58+C68+C70+C77+C96+C105+C113+C124+C136+C145+C151+C162+C172+C186+C190+C193+C203+C210+C216+C228+C233+C239+C249+C259+C266+C273+C280+C293+C304+C312+C318+C322+C327+C332+C336+C341+C348+C353+C357+C368+C385+C395+C403+C410+C412+C423+C427+C432+C437+C442+C447+C457+C462+C469+C474+C480+C487+C491+C497+C511+C520+C526+C533+C545+C551+C558+C562+C569+C654+C580+C585+C592+C604+C608+C612+C616+C619+C627+C636+C501+C176+C376+C538+C237+C647+C652</f>
        <v>805932756</v>
      </c>
      <c r="G5" s="111"/>
      <c r="I5" s="111"/>
      <c r="K5" s="111"/>
    </row>
    <row r="6" spans="2:11" ht="16.5" thickBot="1" x14ac:dyDescent="0.25">
      <c r="B6" s="52" t="s">
        <v>108</v>
      </c>
      <c r="C6" s="84">
        <f>C7+C17+C12+C22</f>
        <v>485349695</v>
      </c>
    </row>
    <row r="7" spans="2:11" ht="31.5" x14ac:dyDescent="0.2">
      <c r="B7" s="14" t="s">
        <v>112</v>
      </c>
      <c r="C7" s="38">
        <f>SUM(C8:C11)</f>
        <v>382994454</v>
      </c>
      <c r="F7" s="111"/>
      <c r="G7" s="111"/>
    </row>
    <row r="8" spans="2:11" ht="15.75" x14ac:dyDescent="0.2">
      <c r="B8" s="60" t="s">
        <v>2</v>
      </c>
      <c r="C8" s="9">
        <f>225208268+90754137</f>
        <v>315962405</v>
      </c>
      <c r="E8" s="111"/>
    </row>
    <row r="9" spans="2:11" ht="15.75" x14ac:dyDescent="0.2">
      <c r="B9" s="67" t="s">
        <v>8</v>
      </c>
      <c r="C9" s="7">
        <f>30282921+1003287</f>
        <v>31286208</v>
      </c>
      <c r="E9" s="111"/>
      <c r="G9" s="111"/>
    </row>
    <row r="10" spans="2:11" ht="15.75" x14ac:dyDescent="0.2">
      <c r="B10" s="67" t="s">
        <v>7</v>
      </c>
      <c r="C10" s="7">
        <v>27750734</v>
      </c>
      <c r="E10" s="111"/>
    </row>
    <row r="11" spans="2:11" ht="15.75" x14ac:dyDescent="0.2">
      <c r="B11" s="69" t="s">
        <v>3</v>
      </c>
      <c r="C11" s="17">
        <v>7995107</v>
      </c>
      <c r="E11" s="111"/>
    </row>
    <row r="12" spans="2:11" ht="31.5" x14ac:dyDescent="0.2">
      <c r="B12" s="164" t="s">
        <v>88</v>
      </c>
      <c r="C12" s="24">
        <f>SUM(C13:C16)</f>
        <v>67354396</v>
      </c>
      <c r="E12" s="111"/>
    </row>
    <row r="13" spans="2:11" ht="15.75" x14ac:dyDescent="0.2">
      <c r="B13" s="67" t="s">
        <v>2</v>
      </c>
      <c r="C13" s="7">
        <v>66195902</v>
      </c>
      <c r="E13" s="111"/>
    </row>
    <row r="14" spans="2:11" ht="15.75" x14ac:dyDescent="0.2">
      <c r="B14" s="67" t="s">
        <v>8</v>
      </c>
      <c r="C14" s="7">
        <v>1157884</v>
      </c>
      <c r="E14" s="111"/>
    </row>
    <row r="15" spans="2:11" ht="15.75" x14ac:dyDescent="0.2">
      <c r="B15" s="67" t="s">
        <v>7</v>
      </c>
      <c r="C15" s="7">
        <v>610</v>
      </c>
      <c r="E15" s="111"/>
    </row>
    <row r="16" spans="2:11" ht="15.75" hidden="1" x14ac:dyDescent="0.2">
      <c r="B16" s="67" t="s">
        <v>3</v>
      </c>
      <c r="C16" s="7"/>
      <c r="E16" s="111"/>
    </row>
    <row r="17" spans="2:3" ht="15.75" x14ac:dyDescent="0.2">
      <c r="B17" s="15" t="s">
        <v>113</v>
      </c>
      <c r="C17" s="24">
        <f>SUM(C18:C21)</f>
        <v>3460317</v>
      </c>
    </row>
    <row r="18" spans="2:3" ht="15.75" x14ac:dyDescent="0.2">
      <c r="B18" s="67" t="s">
        <v>2</v>
      </c>
      <c r="C18" s="139">
        <v>71499</v>
      </c>
    </row>
    <row r="19" spans="2:3" ht="15.75" hidden="1" x14ac:dyDescent="0.2">
      <c r="B19" s="67" t="s">
        <v>8</v>
      </c>
      <c r="C19" s="127"/>
    </row>
    <row r="20" spans="2:3" ht="15.75" x14ac:dyDescent="0.2">
      <c r="B20" s="67" t="s">
        <v>7</v>
      </c>
      <c r="C20" s="127">
        <v>226200</v>
      </c>
    </row>
    <row r="21" spans="2:3" ht="15.75" x14ac:dyDescent="0.2">
      <c r="B21" s="69" t="s">
        <v>3</v>
      </c>
      <c r="C21" s="145">
        <v>3162618</v>
      </c>
    </row>
    <row r="22" spans="2:3" ht="15.75" x14ac:dyDescent="0.2">
      <c r="B22" s="15" t="s">
        <v>114</v>
      </c>
      <c r="C22" s="146">
        <f>SUM(C23:C26)</f>
        <v>31540528</v>
      </c>
    </row>
    <row r="23" spans="2:3" ht="15.75" x14ac:dyDescent="0.2">
      <c r="B23" s="67" t="s">
        <v>2</v>
      </c>
      <c r="C23" s="127">
        <v>1703383</v>
      </c>
    </row>
    <row r="24" spans="2:3" ht="15.75" x14ac:dyDescent="0.2">
      <c r="B24" s="67" t="s">
        <v>8</v>
      </c>
      <c r="C24" s="127">
        <v>732242</v>
      </c>
    </row>
    <row r="25" spans="2:3" ht="15.75" x14ac:dyDescent="0.2">
      <c r="B25" s="67" t="s">
        <v>7</v>
      </c>
      <c r="C25" s="127">
        <v>6078501</v>
      </c>
    </row>
    <row r="26" spans="2:3" ht="16.5" thickBot="1" x14ac:dyDescent="0.25">
      <c r="B26" s="69" t="s">
        <v>3</v>
      </c>
      <c r="C26" s="130">
        <v>23026402</v>
      </c>
    </row>
    <row r="27" spans="2:3" ht="16.5" thickBot="1" x14ac:dyDescent="0.25">
      <c r="B27" s="52" t="s">
        <v>4</v>
      </c>
      <c r="C27" s="84">
        <f>C28+C34+C39</f>
        <v>104558095</v>
      </c>
    </row>
    <row r="28" spans="2:3" ht="15.75" x14ac:dyDescent="0.2">
      <c r="B28" s="14" t="s">
        <v>42</v>
      </c>
      <c r="C28" s="38">
        <f>SUM(C29:C33)</f>
        <v>58434573</v>
      </c>
    </row>
    <row r="29" spans="2:3" ht="15.75" x14ac:dyDescent="0.2">
      <c r="B29" s="60" t="s">
        <v>2</v>
      </c>
      <c r="C29" s="39">
        <v>14318832</v>
      </c>
    </row>
    <row r="30" spans="2:3" ht="15.75" x14ac:dyDescent="0.2">
      <c r="B30" s="67" t="s">
        <v>8</v>
      </c>
      <c r="C30" s="40">
        <v>4466118</v>
      </c>
    </row>
    <row r="31" spans="2:3" ht="15.75" x14ac:dyDescent="0.2">
      <c r="B31" s="67" t="s">
        <v>7</v>
      </c>
      <c r="C31" s="40">
        <v>23541329</v>
      </c>
    </row>
    <row r="32" spans="2:3" ht="15.75" x14ac:dyDescent="0.2">
      <c r="B32" s="67" t="s">
        <v>90</v>
      </c>
      <c r="C32" s="40">
        <v>40572</v>
      </c>
    </row>
    <row r="33" spans="2:3" ht="15.75" x14ac:dyDescent="0.2">
      <c r="B33" s="67" t="s">
        <v>3</v>
      </c>
      <c r="C33" s="40">
        <v>16067722</v>
      </c>
    </row>
    <row r="34" spans="2:3" ht="15.75" x14ac:dyDescent="0.2">
      <c r="B34" s="15" t="s">
        <v>113</v>
      </c>
      <c r="C34" s="41">
        <f>SUM(C35:C38)</f>
        <v>24396351</v>
      </c>
    </row>
    <row r="35" spans="2:3" ht="15.75" x14ac:dyDescent="0.2">
      <c r="B35" s="60" t="s">
        <v>2</v>
      </c>
      <c r="C35" s="39">
        <v>14367</v>
      </c>
    </row>
    <row r="36" spans="2:3" ht="15.75" x14ac:dyDescent="0.2">
      <c r="B36" s="67" t="s">
        <v>8</v>
      </c>
      <c r="C36" s="40">
        <v>27668</v>
      </c>
    </row>
    <row r="37" spans="2:3" ht="15.75" x14ac:dyDescent="0.2">
      <c r="B37" s="67" t="s">
        <v>7</v>
      </c>
      <c r="C37" s="40">
        <v>430201</v>
      </c>
    </row>
    <row r="38" spans="2:3" ht="15.75" x14ac:dyDescent="0.2">
      <c r="B38" s="69" t="s">
        <v>3</v>
      </c>
      <c r="C38" s="147">
        <v>23924115</v>
      </c>
    </row>
    <row r="39" spans="2:3" ht="15.75" x14ac:dyDescent="0.2">
      <c r="B39" s="15" t="s">
        <v>114</v>
      </c>
      <c r="C39" s="41">
        <f>SUM(C40:C43)</f>
        <v>21727171</v>
      </c>
    </row>
    <row r="40" spans="2:3" ht="15.75" x14ac:dyDescent="0.2">
      <c r="B40" s="60" t="s">
        <v>2</v>
      </c>
      <c r="C40" s="40">
        <v>86989</v>
      </c>
    </row>
    <row r="41" spans="2:3" ht="15.75" hidden="1" x14ac:dyDescent="0.2">
      <c r="B41" s="67" t="s">
        <v>8</v>
      </c>
      <c r="C41" s="40"/>
    </row>
    <row r="42" spans="2:3" ht="15.75" x14ac:dyDescent="0.2">
      <c r="B42" s="67" t="s">
        <v>7</v>
      </c>
      <c r="C42" s="40">
        <v>1893745</v>
      </c>
    </row>
    <row r="43" spans="2:3" ht="16.5" thickBot="1" x14ac:dyDescent="0.25">
      <c r="B43" s="68" t="s">
        <v>3</v>
      </c>
      <c r="C43" s="42">
        <v>19746437</v>
      </c>
    </row>
    <row r="44" spans="2:3" ht="32.25" thickBot="1" x14ac:dyDescent="0.25">
      <c r="B44" s="165" t="s">
        <v>96</v>
      </c>
      <c r="C44" s="166">
        <f>C45+C54+C50</f>
        <v>9806396</v>
      </c>
    </row>
    <row r="45" spans="2:3" ht="15.75" x14ac:dyDescent="0.2">
      <c r="B45" s="90" t="s">
        <v>42</v>
      </c>
      <c r="C45" s="43">
        <f>SUM(C46:C49)</f>
        <v>8073169</v>
      </c>
    </row>
    <row r="46" spans="2:3" ht="15.75" x14ac:dyDescent="0.2">
      <c r="B46" s="98" t="s">
        <v>2</v>
      </c>
      <c r="C46" s="48">
        <v>5447173</v>
      </c>
    </row>
    <row r="47" spans="2:3" ht="15.75" x14ac:dyDescent="0.2">
      <c r="B47" s="98" t="s">
        <v>8</v>
      </c>
      <c r="C47" s="48">
        <v>579587</v>
      </c>
    </row>
    <row r="48" spans="2:3" ht="15.75" x14ac:dyDescent="0.2">
      <c r="B48" s="98" t="s">
        <v>7</v>
      </c>
      <c r="C48" s="48">
        <v>1649855</v>
      </c>
    </row>
    <row r="49" spans="2:3" ht="15.75" x14ac:dyDescent="0.2">
      <c r="B49" s="98" t="s">
        <v>3</v>
      </c>
      <c r="C49" s="48">
        <v>396554</v>
      </c>
    </row>
    <row r="50" spans="2:3" ht="15.75" x14ac:dyDescent="0.2">
      <c r="B50" s="15" t="s">
        <v>113</v>
      </c>
      <c r="C50" s="95">
        <f>SUM(C51:C53)</f>
        <v>646140</v>
      </c>
    </row>
    <row r="51" spans="2:3" ht="15.75" hidden="1" x14ac:dyDescent="0.2">
      <c r="B51" s="98" t="s">
        <v>2</v>
      </c>
      <c r="C51" s="48"/>
    </row>
    <row r="52" spans="2:3" ht="15.75" x14ac:dyDescent="0.2">
      <c r="B52" s="98" t="s">
        <v>7</v>
      </c>
      <c r="C52" s="48">
        <v>59116</v>
      </c>
    </row>
    <row r="53" spans="2:3" ht="15.75" x14ac:dyDescent="0.2">
      <c r="B53" s="142" t="s">
        <v>3</v>
      </c>
      <c r="C53" s="48">
        <v>587024</v>
      </c>
    </row>
    <row r="54" spans="2:3" ht="15.75" x14ac:dyDescent="0.2">
      <c r="B54" s="15" t="s">
        <v>114</v>
      </c>
      <c r="C54" s="95">
        <f>SUM(C55:C57)</f>
        <v>1087087</v>
      </c>
    </row>
    <row r="55" spans="2:3" ht="15.75" x14ac:dyDescent="0.2">
      <c r="B55" s="98" t="s">
        <v>2</v>
      </c>
      <c r="C55" s="48">
        <v>428589</v>
      </c>
    </row>
    <row r="56" spans="2:3" ht="15.75" x14ac:dyDescent="0.2">
      <c r="B56" s="98" t="s">
        <v>7</v>
      </c>
      <c r="C56" s="48">
        <v>376147</v>
      </c>
    </row>
    <row r="57" spans="2:3" ht="16.5" thickBot="1" x14ac:dyDescent="0.25">
      <c r="B57" s="99" t="s">
        <v>3</v>
      </c>
      <c r="C57" s="50">
        <v>282351</v>
      </c>
    </row>
    <row r="58" spans="2:3" ht="16.5" hidden="1" thickBot="1" x14ac:dyDescent="0.25">
      <c r="B58" s="63" t="s">
        <v>5</v>
      </c>
      <c r="C58" s="35">
        <f>SUM(C59,C64)</f>
        <v>0</v>
      </c>
    </row>
    <row r="59" spans="2:3" ht="15.75" hidden="1" x14ac:dyDescent="0.2">
      <c r="B59" s="59" t="s">
        <v>42</v>
      </c>
      <c r="C59" s="43">
        <f>SUM(C60:C63)</f>
        <v>0</v>
      </c>
    </row>
    <row r="60" spans="2:3" ht="15.75" hidden="1" x14ac:dyDescent="0.2">
      <c r="B60" s="67" t="s">
        <v>2</v>
      </c>
      <c r="C60" s="11"/>
    </row>
    <row r="61" spans="2:3" ht="15.75" hidden="1" x14ac:dyDescent="0.2">
      <c r="B61" s="67" t="s">
        <v>8</v>
      </c>
      <c r="C61" s="11"/>
    </row>
    <row r="62" spans="2:3" ht="15.75" hidden="1" x14ac:dyDescent="0.2">
      <c r="B62" s="67" t="s">
        <v>7</v>
      </c>
      <c r="C62" s="11"/>
    </row>
    <row r="63" spans="2:3" ht="15.75" hidden="1" x14ac:dyDescent="0.2">
      <c r="B63" s="67" t="s">
        <v>3</v>
      </c>
      <c r="C63" s="11"/>
    </row>
    <row r="64" spans="2:3" ht="31.5" hidden="1" x14ac:dyDescent="0.2">
      <c r="B64" s="15" t="s">
        <v>46</v>
      </c>
      <c r="C64" s="93">
        <f>SUM(C65:C67)</f>
        <v>0</v>
      </c>
    </row>
    <row r="65" spans="2:3" ht="15.75" hidden="1" x14ac:dyDescent="0.2">
      <c r="B65" s="60" t="s">
        <v>29</v>
      </c>
      <c r="C65" s="20"/>
    </row>
    <row r="66" spans="2:3" ht="15.75" hidden="1" x14ac:dyDescent="0.2">
      <c r="B66" s="60" t="s">
        <v>20</v>
      </c>
      <c r="C66" s="20"/>
    </row>
    <row r="67" spans="2:3" ht="17.25" hidden="1" customHeight="1" thickBot="1" x14ac:dyDescent="0.25">
      <c r="B67" s="60" t="s">
        <v>3</v>
      </c>
      <c r="C67" s="44"/>
    </row>
    <row r="68" spans="2:3" ht="16.5" hidden="1" thickBot="1" x14ac:dyDescent="0.25">
      <c r="B68" s="53" t="s">
        <v>1</v>
      </c>
      <c r="C68" s="4">
        <f>C69</f>
        <v>0</v>
      </c>
    </row>
    <row r="69" spans="2:3" ht="16.5" hidden="1" thickBot="1" x14ac:dyDescent="0.25">
      <c r="B69" s="109" t="s">
        <v>64</v>
      </c>
      <c r="C69" s="112"/>
    </row>
    <row r="70" spans="2:3" ht="16.5" thickBot="1" x14ac:dyDescent="0.25">
      <c r="B70" s="58" t="s">
        <v>45</v>
      </c>
      <c r="C70" s="2">
        <f>SUM(C72:C74)</f>
        <v>354296</v>
      </c>
    </row>
    <row r="71" spans="2:3" ht="15.75" x14ac:dyDescent="0.2">
      <c r="B71" s="59" t="s">
        <v>42</v>
      </c>
      <c r="C71" s="10">
        <f>SUM(C72:C73)</f>
        <v>346145</v>
      </c>
    </row>
    <row r="72" spans="2:3" ht="15.75" x14ac:dyDescent="0.2">
      <c r="B72" s="60" t="s">
        <v>2</v>
      </c>
      <c r="C72" s="9">
        <v>56610</v>
      </c>
    </row>
    <row r="73" spans="2:3" ht="15.75" x14ac:dyDescent="0.2">
      <c r="B73" s="67" t="s">
        <v>20</v>
      </c>
      <c r="C73" s="7">
        <v>289535</v>
      </c>
    </row>
    <row r="74" spans="2:3" ht="15.75" x14ac:dyDescent="0.2">
      <c r="B74" s="15" t="s">
        <v>113</v>
      </c>
      <c r="C74" s="24">
        <f>SUM(C75:C76)</f>
        <v>8151</v>
      </c>
    </row>
    <row r="75" spans="2:3" ht="15.75" x14ac:dyDescent="0.2">
      <c r="B75" s="60" t="s">
        <v>20</v>
      </c>
      <c r="C75" s="7">
        <v>6651</v>
      </c>
    </row>
    <row r="76" spans="2:3" ht="16.5" thickBot="1" x14ac:dyDescent="0.25">
      <c r="B76" s="60" t="s">
        <v>3</v>
      </c>
      <c r="C76" s="12">
        <v>1500</v>
      </c>
    </row>
    <row r="77" spans="2:3" ht="16.5" thickBot="1" x14ac:dyDescent="0.25">
      <c r="B77" s="52" t="s">
        <v>111</v>
      </c>
      <c r="C77" s="86">
        <f>C78+C88+C83+C92</f>
        <v>2653283</v>
      </c>
    </row>
    <row r="78" spans="2:3" ht="15.75" x14ac:dyDescent="0.2">
      <c r="B78" s="59" t="s">
        <v>42</v>
      </c>
      <c r="C78" s="65">
        <f>SUM(C79:C82)</f>
        <v>2323952</v>
      </c>
    </row>
    <row r="79" spans="2:3" ht="15.75" x14ac:dyDescent="0.2">
      <c r="B79" s="67" t="s">
        <v>2</v>
      </c>
      <c r="C79" s="45">
        <v>34633</v>
      </c>
    </row>
    <row r="80" spans="2:3" ht="15.75" x14ac:dyDescent="0.2">
      <c r="B80" s="69" t="s">
        <v>29</v>
      </c>
      <c r="C80" s="46">
        <v>1378060</v>
      </c>
    </row>
    <row r="81" spans="2:3" ht="15.75" x14ac:dyDescent="0.2">
      <c r="B81" s="69" t="s">
        <v>20</v>
      </c>
      <c r="C81" s="46">
        <v>899988</v>
      </c>
    </row>
    <row r="82" spans="2:3" ht="15.75" x14ac:dyDescent="0.2">
      <c r="B82" s="69" t="s">
        <v>3</v>
      </c>
      <c r="C82" s="45">
        <v>11271</v>
      </c>
    </row>
    <row r="83" spans="2:3" ht="31.5" hidden="1" x14ac:dyDescent="0.2">
      <c r="B83" s="15" t="s">
        <v>88</v>
      </c>
      <c r="C83" s="138">
        <f>SUM(C84:C87)</f>
        <v>0</v>
      </c>
    </row>
    <row r="84" spans="2:3" ht="15.75" hidden="1" x14ac:dyDescent="0.2">
      <c r="B84" s="67" t="s">
        <v>2</v>
      </c>
      <c r="C84" s="45"/>
    </row>
    <row r="85" spans="2:3" ht="15.75" hidden="1" x14ac:dyDescent="0.2">
      <c r="B85" s="69" t="s">
        <v>29</v>
      </c>
      <c r="C85" s="45"/>
    </row>
    <row r="86" spans="2:3" ht="15.75" hidden="1" x14ac:dyDescent="0.2">
      <c r="B86" s="69" t="s">
        <v>20</v>
      </c>
      <c r="C86" s="45"/>
    </row>
    <row r="87" spans="2:3" ht="15.75" hidden="1" x14ac:dyDescent="0.2">
      <c r="B87" s="69" t="s">
        <v>3</v>
      </c>
      <c r="C87" s="45"/>
    </row>
    <row r="88" spans="2:3" ht="15.75" x14ac:dyDescent="0.2">
      <c r="B88" s="15" t="s">
        <v>113</v>
      </c>
      <c r="C88" s="94">
        <f>SUM(C89:C91)</f>
        <v>4521</v>
      </c>
    </row>
    <row r="89" spans="2:3" ht="15.75" hidden="1" x14ac:dyDescent="0.2">
      <c r="B89" s="67" t="s">
        <v>29</v>
      </c>
      <c r="C89" s="45"/>
    </row>
    <row r="90" spans="2:3" ht="15.75" x14ac:dyDescent="0.2">
      <c r="B90" s="67" t="s">
        <v>20</v>
      </c>
      <c r="C90" s="45">
        <v>225</v>
      </c>
    </row>
    <row r="91" spans="2:3" ht="15.75" x14ac:dyDescent="0.2">
      <c r="B91" s="67" t="s">
        <v>3</v>
      </c>
      <c r="C91" s="45">
        <v>4296</v>
      </c>
    </row>
    <row r="92" spans="2:3" ht="15.75" x14ac:dyDescent="0.2">
      <c r="B92" s="15" t="s">
        <v>114</v>
      </c>
      <c r="C92" s="138">
        <f>SUM(C93:C95)</f>
        <v>324810</v>
      </c>
    </row>
    <row r="93" spans="2:3" ht="15.75" x14ac:dyDescent="0.2">
      <c r="B93" s="69" t="s">
        <v>29</v>
      </c>
      <c r="C93" s="45">
        <v>273088</v>
      </c>
    </row>
    <row r="94" spans="2:3" ht="15.75" x14ac:dyDescent="0.2">
      <c r="B94" s="69" t="s">
        <v>20</v>
      </c>
      <c r="C94" s="45">
        <v>47118</v>
      </c>
    </row>
    <row r="95" spans="2:3" ht="16.5" thickBot="1" x14ac:dyDescent="0.25">
      <c r="B95" s="69" t="s">
        <v>3</v>
      </c>
      <c r="C95" s="148">
        <v>4604</v>
      </c>
    </row>
    <row r="96" spans="2:3" ht="16.5" thickBot="1" x14ac:dyDescent="0.25">
      <c r="B96" s="52" t="s">
        <v>50</v>
      </c>
      <c r="C96" s="2">
        <f>C97+C100+C103</f>
        <v>335818</v>
      </c>
    </row>
    <row r="97" spans="2:3" ht="15.75" x14ac:dyDescent="0.2">
      <c r="B97" s="59" t="s">
        <v>42</v>
      </c>
      <c r="C97" s="10">
        <f>SUM(C98:C99)</f>
        <v>260015</v>
      </c>
    </row>
    <row r="98" spans="2:3" ht="15.75" x14ac:dyDescent="0.2">
      <c r="B98" s="60" t="s">
        <v>20</v>
      </c>
      <c r="C98" s="20">
        <v>239091</v>
      </c>
    </row>
    <row r="99" spans="2:3" ht="15.75" x14ac:dyDescent="0.2">
      <c r="B99" s="67" t="s">
        <v>3</v>
      </c>
      <c r="C99" s="11">
        <v>20924</v>
      </c>
    </row>
    <row r="100" spans="2:3" ht="15.75" x14ac:dyDescent="0.2">
      <c r="B100" s="15" t="s">
        <v>113</v>
      </c>
      <c r="C100" s="110">
        <f>SUM(C101:C102)</f>
        <v>6561</v>
      </c>
    </row>
    <row r="101" spans="2:3" ht="15.75" x14ac:dyDescent="0.2">
      <c r="B101" s="67" t="s">
        <v>20</v>
      </c>
      <c r="C101" s="11">
        <v>4120</v>
      </c>
    </row>
    <row r="102" spans="2:3" ht="15.75" x14ac:dyDescent="0.2">
      <c r="B102" s="69" t="s">
        <v>3</v>
      </c>
      <c r="C102" s="114">
        <v>2441</v>
      </c>
    </row>
    <row r="103" spans="2:3" ht="15.75" x14ac:dyDescent="0.2">
      <c r="B103" s="15" t="s">
        <v>114</v>
      </c>
      <c r="C103" s="94">
        <f>C104</f>
        <v>69242</v>
      </c>
    </row>
    <row r="104" spans="2:3" ht="16.5" thickBot="1" x14ac:dyDescent="0.25">
      <c r="B104" s="69" t="s">
        <v>3</v>
      </c>
      <c r="C104" s="47">
        <v>69242</v>
      </c>
    </row>
    <row r="105" spans="2:3" ht="16.5" thickBot="1" x14ac:dyDescent="0.25">
      <c r="B105" s="55" t="s">
        <v>93</v>
      </c>
      <c r="C105" s="2">
        <f>C106+C109+C111</f>
        <v>443607</v>
      </c>
    </row>
    <row r="106" spans="2:3" ht="15.75" x14ac:dyDescent="0.2">
      <c r="B106" s="59" t="s">
        <v>42</v>
      </c>
      <c r="C106" s="10">
        <f>C107+C108</f>
        <v>295745</v>
      </c>
    </row>
    <row r="107" spans="2:3" ht="15.75" x14ac:dyDescent="0.2">
      <c r="B107" s="67" t="s">
        <v>3</v>
      </c>
      <c r="C107" s="7">
        <v>96808</v>
      </c>
    </row>
    <row r="108" spans="2:3" ht="15.75" x14ac:dyDescent="0.2">
      <c r="B108" s="67" t="s">
        <v>20</v>
      </c>
      <c r="C108" s="7">
        <v>198937</v>
      </c>
    </row>
    <row r="109" spans="2:3" ht="15.75" x14ac:dyDescent="0.2">
      <c r="B109" s="15" t="s">
        <v>113</v>
      </c>
      <c r="C109" s="24">
        <f>C110</f>
        <v>93038</v>
      </c>
    </row>
    <row r="110" spans="2:3" ht="15.75" x14ac:dyDescent="0.2">
      <c r="B110" s="67" t="s">
        <v>3</v>
      </c>
      <c r="C110" s="11">
        <v>93038</v>
      </c>
    </row>
    <row r="111" spans="2:3" ht="15.75" x14ac:dyDescent="0.2">
      <c r="B111" s="15" t="s">
        <v>114</v>
      </c>
      <c r="C111" s="94">
        <f>C112</f>
        <v>54824</v>
      </c>
    </row>
    <row r="112" spans="2:3" ht="16.5" thickBot="1" x14ac:dyDescent="0.25">
      <c r="B112" s="68" t="s">
        <v>3</v>
      </c>
      <c r="C112" s="47">
        <v>54824</v>
      </c>
    </row>
    <row r="113" spans="1:5" ht="16.5" thickBot="1" x14ac:dyDescent="0.25">
      <c r="A113" s="117"/>
      <c r="B113" s="58" t="s">
        <v>78</v>
      </c>
      <c r="C113" s="2">
        <f>C114+C118+C121</f>
        <v>3632343</v>
      </c>
    </row>
    <row r="114" spans="1:5" ht="15.75" x14ac:dyDescent="0.2">
      <c r="A114" s="117"/>
      <c r="B114" s="33" t="s">
        <v>42</v>
      </c>
      <c r="C114" s="65">
        <f>SUM(C115:C117)</f>
        <v>2484276</v>
      </c>
      <c r="D114" s="117"/>
      <c r="E114" s="117"/>
    </row>
    <row r="115" spans="1:5" ht="15.75" x14ac:dyDescent="0.2">
      <c r="A115" s="117"/>
      <c r="B115" s="67" t="s">
        <v>8</v>
      </c>
      <c r="C115" s="7">
        <v>29622</v>
      </c>
      <c r="D115" s="117"/>
      <c r="E115" s="117"/>
    </row>
    <row r="116" spans="1:5" ht="15.75" x14ac:dyDescent="0.2">
      <c r="A116" s="117"/>
      <c r="B116" s="67" t="s">
        <v>7</v>
      </c>
      <c r="C116" s="7">
        <v>2176182</v>
      </c>
      <c r="D116" s="117"/>
      <c r="E116" s="117"/>
    </row>
    <row r="117" spans="1:5" ht="15.75" x14ac:dyDescent="0.2">
      <c r="A117" s="117"/>
      <c r="B117" s="67" t="s">
        <v>3</v>
      </c>
      <c r="C117" s="7">
        <v>278472</v>
      </c>
      <c r="D117" s="117"/>
      <c r="E117" s="117"/>
    </row>
    <row r="118" spans="1:5" ht="15.75" x14ac:dyDescent="0.2">
      <c r="A118" s="117"/>
      <c r="B118" s="15" t="s">
        <v>113</v>
      </c>
      <c r="C118" s="94">
        <f>SUM(C119:C120)</f>
        <v>857300</v>
      </c>
      <c r="D118" s="117"/>
      <c r="E118" s="117"/>
    </row>
    <row r="119" spans="1:5" ht="15.75" x14ac:dyDescent="0.2">
      <c r="A119" s="117"/>
      <c r="B119" s="67" t="s">
        <v>7</v>
      </c>
      <c r="C119" s="11">
        <v>3206</v>
      </c>
      <c r="D119" s="117"/>
      <c r="E119" s="117"/>
    </row>
    <row r="120" spans="1:5" ht="15.75" x14ac:dyDescent="0.2">
      <c r="A120" s="117"/>
      <c r="B120" s="69" t="s">
        <v>10</v>
      </c>
      <c r="C120" s="62">
        <v>854094</v>
      </c>
      <c r="D120" s="117"/>
      <c r="E120" s="117"/>
    </row>
    <row r="121" spans="1:5" ht="15.75" x14ac:dyDescent="0.2">
      <c r="A121" s="117"/>
      <c r="B121" s="15" t="s">
        <v>114</v>
      </c>
      <c r="C121" s="94">
        <f>C123+C122</f>
        <v>290767</v>
      </c>
      <c r="D121" s="117"/>
      <c r="E121" s="117"/>
    </row>
    <row r="122" spans="1:5" ht="15.75" x14ac:dyDescent="0.2">
      <c r="A122" s="117"/>
      <c r="B122" s="67" t="s">
        <v>7</v>
      </c>
      <c r="C122" s="114">
        <v>3353</v>
      </c>
      <c r="D122" s="117"/>
      <c r="E122" s="117"/>
    </row>
    <row r="123" spans="1:5" ht="16.5" thickBot="1" x14ac:dyDescent="0.25">
      <c r="A123" s="117"/>
      <c r="B123" s="69" t="s">
        <v>3</v>
      </c>
      <c r="C123" s="47">
        <v>287414</v>
      </c>
      <c r="D123" s="117"/>
      <c r="E123" s="117"/>
    </row>
    <row r="124" spans="1:5" ht="16.5" thickBot="1" x14ac:dyDescent="0.25">
      <c r="B124" s="52" t="s">
        <v>101</v>
      </c>
      <c r="C124" s="84">
        <f>C125+C133+C130</f>
        <v>20048903</v>
      </c>
    </row>
    <row r="125" spans="1:5" ht="15.75" x14ac:dyDescent="0.2">
      <c r="B125" s="33" t="s">
        <v>42</v>
      </c>
      <c r="C125" s="38">
        <f>SUM(C126:C129)</f>
        <v>10770704</v>
      </c>
    </row>
    <row r="126" spans="1:5" ht="15.75" x14ac:dyDescent="0.2">
      <c r="B126" s="67" t="s">
        <v>2</v>
      </c>
      <c r="C126" s="40">
        <v>1412019</v>
      </c>
    </row>
    <row r="127" spans="1:5" ht="15.75" x14ac:dyDescent="0.2">
      <c r="B127" s="67" t="s">
        <v>8</v>
      </c>
      <c r="C127" s="40">
        <v>659409</v>
      </c>
    </row>
    <row r="128" spans="1:5" ht="15.75" x14ac:dyDescent="0.2">
      <c r="B128" s="67" t="s">
        <v>7</v>
      </c>
      <c r="C128" s="40">
        <v>5636676</v>
      </c>
    </row>
    <row r="129" spans="2:3" ht="15.75" x14ac:dyDescent="0.2">
      <c r="B129" s="67" t="s">
        <v>3</v>
      </c>
      <c r="C129" s="40">
        <v>3062600</v>
      </c>
    </row>
    <row r="130" spans="2:3" ht="15.75" x14ac:dyDescent="0.2">
      <c r="B130" s="15" t="s">
        <v>113</v>
      </c>
      <c r="C130" s="41">
        <f>SUM(C131:C132)</f>
        <v>8904051</v>
      </c>
    </row>
    <row r="131" spans="2:3" ht="15.75" x14ac:dyDescent="0.2">
      <c r="B131" s="67" t="s">
        <v>7</v>
      </c>
      <c r="C131" s="40">
        <v>357708</v>
      </c>
    </row>
    <row r="132" spans="2:3" ht="15.75" x14ac:dyDescent="0.2">
      <c r="B132" s="67" t="s">
        <v>3</v>
      </c>
      <c r="C132" s="40">
        <v>8546343</v>
      </c>
    </row>
    <row r="133" spans="2:3" ht="15.75" x14ac:dyDescent="0.2">
      <c r="B133" s="15" t="s">
        <v>114</v>
      </c>
      <c r="C133" s="41">
        <f>SUM(C134:C135)</f>
        <v>374148</v>
      </c>
    </row>
    <row r="134" spans="2:3" ht="15.75" x14ac:dyDescent="0.2">
      <c r="B134" s="67" t="s">
        <v>7</v>
      </c>
      <c r="C134" s="134">
        <v>107447</v>
      </c>
    </row>
    <row r="135" spans="2:3" ht="16.5" thickBot="1" x14ac:dyDescent="0.25">
      <c r="B135" s="68" t="s">
        <v>3</v>
      </c>
      <c r="C135" s="135">
        <v>266701</v>
      </c>
    </row>
    <row r="136" spans="2:3" ht="16.5" thickBot="1" x14ac:dyDescent="0.25">
      <c r="B136" s="52" t="s">
        <v>11</v>
      </c>
      <c r="C136" s="84">
        <f>C137+C141+C143</f>
        <v>1366782</v>
      </c>
    </row>
    <row r="137" spans="2:3" ht="15.75" x14ac:dyDescent="0.2">
      <c r="B137" s="120" t="s">
        <v>42</v>
      </c>
      <c r="C137" s="38">
        <f>SUM(C138:C140)</f>
        <v>1233619</v>
      </c>
    </row>
    <row r="138" spans="2:3" ht="15.75" x14ac:dyDescent="0.2">
      <c r="B138" s="121" t="s">
        <v>2</v>
      </c>
      <c r="C138" s="20">
        <v>874853</v>
      </c>
    </row>
    <row r="139" spans="2:3" ht="15.75" x14ac:dyDescent="0.2">
      <c r="B139" s="98" t="s">
        <v>20</v>
      </c>
      <c r="C139" s="114">
        <v>358620</v>
      </c>
    </row>
    <row r="140" spans="2:3" ht="15.75" x14ac:dyDescent="0.2">
      <c r="B140" s="67" t="s">
        <v>3</v>
      </c>
      <c r="C140" s="114">
        <v>146</v>
      </c>
    </row>
    <row r="141" spans="2:3" ht="15.75" x14ac:dyDescent="0.2">
      <c r="B141" s="15" t="s">
        <v>113</v>
      </c>
      <c r="C141" s="94">
        <f>C142</f>
        <v>21397</v>
      </c>
    </row>
    <row r="142" spans="2:3" ht="15.75" x14ac:dyDescent="0.2">
      <c r="B142" s="142" t="s">
        <v>3</v>
      </c>
      <c r="C142" s="114">
        <v>21397</v>
      </c>
    </row>
    <row r="143" spans="2:3" ht="15.75" x14ac:dyDescent="0.2">
      <c r="B143" s="15" t="s">
        <v>114</v>
      </c>
      <c r="C143" s="94">
        <f>C144</f>
        <v>111766</v>
      </c>
    </row>
    <row r="144" spans="2:3" ht="16.5" thickBot="1" x14ac:dyDescent="0.25">
      <c r="B144" s="68" t="s">
        <v>3</v>
      </c>
      <c r="C144" s="47">
        <v>111766</v>
      </c>
    </row>
    <row r="145" spans="2:3" ht="32.25" thickBot="1" x14ac:dyDescent="0.25">
      <c r="B145" s="85" t="s">
        <v>105</v>
      </c>
      <c r="C145" s="119">
        <f>C146+C149</f>
        <v>66193</v>
      </c>
    </row>
    <row r="146" spans="2:3" ht="15.75" x14ac:dyDescent="0.2">
      <c r="B146" s="59" t="s">
        <v>42</v>
      </c>
      <c r="C146" s="95">
        <f>SUM(C147:C148)</f>
        <v>25555</v>
      </c>
    </row>
    <row r="147" spans="2:3" ht="15.75" x14ac:dyDescent="0.2">
      <c r="B147" s="69" t="s">
        <v>20</v>
      </c>
      <c r="C147" s="49">
        <v>3846</v>
      </c>
    </row>
    <row r="148" spans="2:3" ht="15.75" x14ac:dyDescent="0.2">
      <c r="B148" s="69" t="s">
        <v>3</v>
      </c>
      <c r="C148" s="49">
        <v>21709</v>
      </c>
    </row>
    <row r="149" spans="2:3" ht="15.75" x14ac:dyDescent="0.2">
      <c r="B149" s="15" t="s">
        <v>114</v>
      </c>
      <c r="C149" s="96">
        <f>C150</f>
        <v>40638</v>
      </c>
    </row>
    <row r="150" spans="2:3" ht="16.5" thickBot="1" x14ac:dyDescent="0.25">
      <c r="B150" s="68" t="s">
        <v>3</v>
      </c>
      <c r="C150" s="124">
        <v>40638</v>
      </c>
    </row>
    <row r="151" spans="2:3" ht="16.5" thickBot="1" x14ac:dyDescent="0.25">
      <c r="B151" s="52" t="s">
        <v>59</v>
      </c>
      <c r="C151" s="5">
        <f>C152+C156+C160</f>
        <v>1207707</v>
      </c>
    </row>
    <row r="152" spans="2:3" ht="15.75" x14ac:dyDescent="0.2">
      <c r="B152" s="33" t="s">
        <v>42</v>
      </c>
      <c r="C152" s="34">
        <f>C153+C154+C155</f>
        <v>1159557</v>
      </c>
    </row>
    <row r="153" spans="2:3" ht="15.75" x14ac:dyDescent="0.2">
      <c r="B153" s="71" t="s">
        <v>6</v>
      </c>
      <c r="C153" s="9">
        <v>355872</v>
      </c>
    </row>
    <row r="154" spans="2:3" ht="15.75" x14ac:dyDescent="0.2">
      <c r="B154" s="51" t="s">
        <v>7</v>
      </c>
      <c r="C154" s="7">
        <v>720957</v>
      </c>
    </row>
    <row r="155" spans="2:3" ht="15.75" x14ac:dyDescent="0.2">
      <c r="B155" s="51" t="s">
        <v>3</v>
      </c>
      <c r="C155" s="7">
        <v>82728</v>
      </c>
    </row>
    <row r="156" spans="2:3" ht="15.75" x14ac:dyDescent="0.2">
      <c r="B156" s="15" t="s">
        <v>113</v>
      </c>
      <c r="C156" s="24">
        <f>C158+C159+C157</f>
        <v>154</v>
      </c>
    </row>
    <row r="157" spans="2:3" ht="15.75" hidden="1" x14ac:dyDescent="0.2">
      <c r="B157" s="51" t="s">
        <v>6</v>
      </c>
      <c r="C157" s="7"/>
    </row>
    <row r="158" spans="2:3" ht="15.75" x14ac:dyDescent="0.2">
      <c r="B158" s="51" t="s">
        <v>7</v>
      </c>
      <c r="C158" s="7">
        <v>154</v>
      </c>
    </row>
    <row r="159" spans="2:3" ht="15.75" hidden="1" x14ac:dyDescent="0.2">
      <c r="B159" s="51" t="s">
        <v>3</v>
      </c>
      <c r="C159" s="7"/>
    </row>
    <row r="160" spans="2:3" ht="15.75" x14ac:dyDescent="0.2">
      <c r="B160" s="15" t="s">
        <v>114</v>
      </c>
      <c r="C160" s="24">
        <f>C161</f>
        <v>47996</v>
      </c>
    </row>
    <row r="161" spans="2:3" ht="16.5" thickBot="1" x14ac:dyDescent="0.25">
      <c r="B161" s="73" t="s">
        <v>7</v>
      </c>
      <c r="C161" s="18">
        <v>47996</v>
      </c>
    </row>
    <row r="162" spans="2:3" ht="16.5" thickBot="1" x14ac:dyDescent="0.25">
      <c r="B162" s="52" t="s">
        <v>106</v>
      </c>
      <c r="C162" s="5">
        <f>C163+C166+C169</f>
        <v>409995</v>
      </c>
    </row>
    <row r="163" spans="2:3" ht="15.75" x14ac:dyDescent="0.2">
      <c r="B163" s="59" t="s">
        <v>42</v>
      </c>
      <c r="C163" s="10">
        <f>SUM(C164:C165)</f>
        <v>309040</v>
      </c>
    </row>
    <row r="164" spans="2:3" ht="15.75" x14ac:dyDescent="0.2">
      <c r="B164" s="67" t="s">
        <v>20</v>
      </c>
      <c r="C164" s="7">
        <v>40612</v>
      </c>
    </row>
    <row r="165" spans="2:3" ht="15.75" x14ac:dyDescent="0.2">
      <c r="B165" s="67" t="s">
        <v>3</v>
      </c>
      <c r="C165" s="7">
        <v>268428</v>
      </c>
    </row>
    <row r="166" spans="2:3" ht="15.75" x14ac:dyDescent="0.2">
      <c r="B166" s="15" t="s">
        <v>113</v>
      </c>
      <c r="C166" s="24">
        <f>SUM(C167:C168)</f>
        <v>13787</v>
      </c>
    </row>
    <row r="167" spans="2:3" ht="15.75" x14ac:dyDescent="0.2">
      <c r="B167" s="67" t="s">
        <v>20</v>
      </c>
      <c r="C167" s="127">
        <v>13666</v>
      </c>
    </row>
    <row r="168" spans="2:3" ht="15.75" x14ac:dyDescent="0.2">
      <c r="B168" s="75" t="s">
        <v>3</v>
      </c>
      <c r="C168" s="127">
        <v>121</v>
      </c>
    </row>
    <row r="169" spans="2:3" ht="15.75" x14ac:dyDescent="0.2">
      <c r="B169" s="15" t="s">
        <v>114</v>
      </c>
      <c r="C169" s="24">
        <f>C171+C170</f>
        <v>87168</v>
      </c>
    </row>
    <row r="170" spans="2:3" ht="15.75" x14ac:dyDescent="0.2">
      <c r="B170" s="67" t="s">
        <v>20</v>
      </c>
      <c r="C170" s="17">
        <v>11008</v>
      </c>
    </row>
    <row r="171" spans="2:3" ht="16.5" thickBot="1" x14ac:dyDescent="0.25">
      <c r="B171" s="73" t="s">
        <v>3</v>
      </c>
      <c r="C171" s="18">
        <v>76160</v>
      </c>
    </row>
    <row r="172" spans="2:3" ht="16.5" thickBot="1" x14ac:dyDescent="0.25">
      <c r="B172" s="58" t="s">
        <v>103</v>
      </c>
      <c r="C172" s="16">
        <f>SUM(C174:C175)</f>
        <v>52315</v>
      </c>
    </row>
    <row r="173" spans="2:3" ht="15.75" x14ac:dyDescent="0.2">
      <c r="B173" s="59" t="s">
        <v>42</v>
      </c>
      <c r="C173" s="10"/>
    </row>
    <row r="174" spans="2:3" ht="15.75" x14ac:dyDescent="0.2">
      <c r="B174" s="51" t="s">
        <v>9</v>
      </c>
      <c r="C174" s="7">
        <v>49713</v>
      </c>
    </row>
    <row r="175" spans="2:3" ht="16.5" thickBot="1" x14ac:dyDescent="0.25">
      <c r="B175" s="73" t="s">
        <v>10</v>
      </c>
      <c r="C175" s="18">
        <v>2602</v>
      </c>
    </row>
    <row r="176" spans="2:3" ht="16.5" hidden="1" thickBot="1" x14ac:dyDescent="0.25">
      <c r="B176" s="58" t="s">
        <v>81</v>
      </c>
      <c r="C176" s="2">
        <f>C177+C181+C184</f>
        <v>0</v>
      </c>
    </row>
    <row r="177" spans="2:3" ht="15.75" hidden="1" x14ac:dyDescent="0.2">
      <c r="B177" s="59" t="s">
        <v>42</v>
      </c>
      <c r="C177" s="10">
        <f>SUM(C178:C180)</f>
        <v>0</v>
      </c>
    </row>
    <row r="178" spans="2:3" ht="15.75" hidden="1" x14ac:dyDescent="0.2">
      <c r="B178" s="67" t="s">
        <v>2</v>
      </c>
      <c r="C178" s="154"/>
    </row>
    <row r="179" spans="2:3" ht="15.75" hidden="1" x14ac:dyDescent="0.2">
      <c r="B179" s="67" t="s">
        <v>20</v>
      </c>
      <c r="C179" s="155"/>
    </row>
    <row r="180" spans="2:3" ht="15.75" hidden="1" x14ac:dyDescent="0.2">
      <c r="B180" s="67" t="s">
        <v>3</v>
      </c>
      <c r="C180" s="156"/>
    </row>
    <row r="181" spans="2:3" ht="15.75" hidden="1" x14ac:dyDescent="0.2">
      <c r="B181" s="15" t="s">
        <v>113</v>
      </c>
      <c r="C181" s="24">
        <f>SUM(C182:C183)</f>
        <v>0</v>
      </c>
    </row>
    <row r="182" spans="2:3" ht="15.75" hidden="1" x14ac:dyDescent="0.2">
      <c r="B182" s="67" t="s">
        <v>20</v>
      </c>
      <c r="C182" s="7"/>
    </row>
    <row r="183" spans="2:3" ht="15.75" hidden="1" x14ac:dyDescent="0.2">
      <c r="B183" s="67" t="s">
        <v>3</v>
      </c>
      <c r="C183" s="7"/>
    </row>
    <row r="184" spans="2:3" ht="15.75" hidden="1" x14ac:dyDescent="0.2">
      <c r="B184" s="15" t="s">
        <v>114</v>
      </c>
      <c r="C184" s="24">
        <f>C185</f>
        <v>0</v>
      </c>
    </row>
    <row r="185" spans="2:3" ht="16.5" hidden="1" thickBot="1" x14ac:dyDescent="0.25">
      <c r="B185" s="73" t="s">
        <v>3</v>
      </c>
      <c r="C185" s="18"/>
    </row>
    <row r="186" spans="2:3" ht="16.5" hidden="1" thickBot="1" x14ac:dyDescent="0.25">
      <c r="B186" s="58" t="s">
        <v>12</v>
      </c>
      <c r="C186" s="2">
        <f>SUM(C188:C189)</f>
        <v>0</v>
      </c>
    </row>
    <row r="187" spans="2:3" ht="15.75" hidden="1" x14ac:dyDescent="0.2">
      <c r="B187" s="59" t="s">
        <v>42</v>
      </c>
      <c r="C187" s="10"/>
    </row>
    <row r="188" spans="2:3" ht="15.75" hidden="1" x14ac:dyDescent="0.2">
      <c r="B188" s="51" t="s">
        <v>20</v>
      </c>
      <c r="C188" s="7"/>
    </row>
    <row r="189" spans="2:3" ht="16.5" hidden="1" thickBot="1" x14ac:dyDescent="0.25">
      <c r="B189" s="75" t="s">
        <v>3</v>
      </c>
      <c r="C189" s="17"/>
    </row>
    <row r="190" spans="2:3" ht="32.25" thickBot="1" x14ac:dyDescent="0.25">
      <c r="B190" s="52" t="s">
        <v>13</v>
      </c>
      <c r="C190" s="2">
        <f>C192</f>
        <v>956180</v>
      </c>
    </row>
    <row r="191" spans="2:3" ht="15.75" x14ac:dyDescent="0.2">
      <c r="B191" s="136" t="s">
        <v>42</v>
      </c>
      <c r="C191" s="137"/>
    </row>
    <row r="192" spans="2:3" ht="16.5" thickBot="1" x14ac:dyDescent="0.25">
      <c r="B192" s="73" t="s">
        <v>7</v>
      </c>
      <c r="C192" s="18">
        <v>956180</v>
      </c>
    </row>
    <row r="193" spans="2:3" ht="16.5" thickBot="1" x14ac:dyDescent="0.25">
      <c r="B193" s="52" t="s">
        <v>74</v>
      </c>
      <c r="C193" s="2">
        <f>C194+C197+C200</f>
        <v>1214109</v>
      </c>
    </row>
    <row r="194" spans="2:3" ht="15.75" x14ac:dyDescent="0.2">
      <c r="B194" s="59" t="s">
        <v>42</v>
      </c>
      <c r="C194" s="34">
        <f>SUM(C195:C196)</f>
        <v>1065696</v>
      </c>
    </row>
    <row r="195" spans="2:3" ht="15.75" x14ac:dyDescent="0.2">
      <c r="B195" s="76" t="s">
        <v>7</v>
      </c>
      <c r="C195" s="19">
        <v>986528</v>
      </c>
    </row>
    <row r="196" spans="2:3" ht="15.75" x14ac:dyDescent="0.2">
      <c r="B196" s="76" t="s">
        <v>3</v>
      </c>
      <c r="C196" s="19">
        <v>79168</v>
      </c>
    </row>
    <row r="197" spans="2:3" ht="15.75" x14ac:dyDescent="0.2">
      <c r="B197" s="15" t="s">
        <v>113</v>
      </c>
      <c r="C197" s="13">
        <f>SUM(C198:C199)</f>
        <v>134214</v>
      </c>
    </row>
    <row r="198" spans="2:3" ht="15.75" x14ac:dyDescent="0.2">
      <c r="B198" s="77" t="s">
        <v>9</v>
      </c>
      <c r="C198" s="19">
        <v>13567</v>
      </c>
    </row>
    <row r="199" spans="2:3" ht="15.75" x14ac:dyDescent="0.2">
      <c r="B199" s="78" t="s">
        <v>3</v>
      </c>
      <c r="C199" s="128">
        <v>120647</v>
      </c>
    </row>
    <row r="200" spans="2:3" ht="15.75" x14ac:dyDescent="0.2">
      <c r="B200" s="15" t="s">
        <v>114</v>
      </c>
      <c r="C200" s="24">
        <f>SUM(C201:C202)</f>
        <v>14199</v>
      </c>
    </row>
    <row r="201" spans="2:3" ht="15.75" x14ac:dyDescent="0.2">
      <c r="B201" s="77" t="s">
        <v>9</v>
      </c>
      <c r="C201" s="7">
        <v>51</v>
      </c>
    </row>
    <row r="202" spans="2:3" ht="16.5" thickBot="1" x14ac:dyDescent="0.25">
      <c r="B202" s="78" t="s">
        <v>3</v>
      </c>
      <c r="C202" s="18">
        <v>14148</v>
      </c>
    </row>
    <row r="203" spans="2:3" ht="16.5" thickBot="1" x14ac:dyDescent="0.25">
      <c r="B203" s="52" t="s">
        <v>118</v>
      </c>
      <c r="C203" s="2">
        <f>SUM(C205:C208)</f>
        <v>1518802</v>
      </c>
    </row>
    <row r="204" spans="2:3" ht="15.75" x14ac:dyDescent="0.2">
      <c r="B204" s="59" t="s">
        <v>42</v>
      </c>
      <c r="C204" s="10">
        <f>SUM(C205:C207)</f>
        <v>1505001</v>
      </c>
    </row>
    <row r="205" spans="2:3" ht="15.75" x14ac:dyDescent="0.2">
      <c r="B205" s="76" t="s">
        <v>2</v>
      </c>
      <c r="C205" s="7">
        <v>1419161</v>
      </c>
    </row>
    <row r="206" spans="2:3" ht="15.75" x14ac:dyDescent="0.2">
      <c r="B206" s="76" t="s">
        <v>20</v>
      </c>
      <c r="C206" s="7">
        <v>65269</v>
      </c>
    </row>
    <row r="207" spans="2:3" ht="15.75" x14ac:dyDescent="0.2">
      <c r="B207" s="76" t="s">
        <v>3</v>
      </c>
      <c r="C207" s="7">
        <v>20571</v>
      </c>
    </row>
    <row r="208" spans="2:3" ht="15.75" x14ac:dyDescent="0.2">
      <c r="B208" s="15" t="s">
        <v>113</v>
      </c>
      <c r="C208" s="24">
        <f>C209</f>
        <v>13801</v>
      </c>
    </row>
    <row r="209" spans="2:3" ht="16.5" thickBot="1" x14ac:dyDescent="0.25">
      <c r="B209" s="74" t="s">
        <v>3</v>
      </c>
      <c r="C209" s="6">
        <v>13801</v>
      </c>
    </row>
    <row r="210" spans="2:3" ht="16.5" thickBot="1" x14ac:dyDescent="0.25">
      <c r="B210" s="52" t="s">
        <v>84</v>
      </c>
      <c r="C210" s="2">
        <f>C211+C214</f>
        <v>42274</v>
      </c>
    </row>
    <row r="211" spans="2:3" ht="15.75" x14ac:dyDescent="0.2">
      <c r="B211" s="59" t="s">
        <v>42</v>
      </c>
      <c r="C211" s="10">
        <f>C212+C213</f>
        <v>40690</v>
      </c>
    </row>
    <row r="212" spans="2:3" ht="15.75" x14ac:dyDescent="0.2">
      <c r="B212" s="76" t="s">
        <v>20</v>
      </c>
      <c r="C212" s="7">
        <v>39867</v>
      </c>
    </row>
    <row r="213" spans="2:3" ht="15.75" x14ac:dyDescent="0.2">
      <c r="B213" s="76" t="s">
        <v>3</v>
      </c>
      <c r="C213" s="7">
        <v>823</v>
      </c>
    </row>
    <row r="214" spans="2:3" ht="15.75" x14ac:dyDescent="0.2">
      <c r="B214" s="15" t="s">
        <v>114</v>
      </c>
      <c r="C214" s="24">
        <f>C215</f>
        <v>1584</v>
      </c>
    </row>
    <row r="215" spans="2:3" ht="16.5" thickBot="1" x14ac:dyDescent="0.25">
      <c r="B215" s="160" t="s">
        <v>3</v>
      </c>
      <c r="C215" s="18">
        <v>1584</v>
      </c>
    </row>
    <row r="216" spans="2:3" ht="16.5" thickBot="1" x14ac:dyDescent="0.25">
      <c r="B216" s="55" t="s">
        <v>79</v>
      </c>
      <c r="C216" s="2">
        <f>C217+C222+C225</f>
        <v>1847305</v>
      </c>
    </row>
    <row r="217" spans="2:3" ht="15.75" x14ac:dyDescent="0.2">
      <c r="B217" s="59" t="s">
        <v>42</v>
      </c>
      <c r="C217" s="10">
        <f>SUM(C218:C221)</f>
        <v>1844339</v>
      </c>
    </row>
    <row r="218" spans="2:3" ht="15.75" x14ac:dyDescent="0.2">
      <c r="B218" s="67" t="s">
        <v>2</v>
      </c>
      <c r="C218" s="7">
        <v>256086</v>
      </c>
    </row>
    <row r="219" spans="2:3" ht="15.75" x14ac:dyDescent="0.2">
      <c r="B219" s="76" t="s">
        <v>8</v>
      </c>
      <c r="C219" s="7">
        <v>1397518</v>
      </c>
    </row>
    <row r="220" spans="2:3" ht="15.75" x14ac:dyDescent="0.2">
      <c r="B220" s="71" t="s">
        <v>9</v>
      </c>
      <c r="C220" s="9">
        <v>168801</v>
      </c>
    </row>
    <row r="221" spans="2:3" ht="15.75" x14ac:dyDescent="0.2">
      <c r="B221" s="51" t="s">
        <v>10</v>
      </c>
      <c r="C221" s="7">
        <v>21934</v>
      </c>
    </row>
    <row r="222" spans="2:3" ht="15.75" x14ac:dyDescent="0.2">
      <c r="B222" s="15" t="s">
        <v>113</v>
      </c>
      <c r="C222" s="24">
        <f>SUM(C223:C224)</f>
        <v>373</v>
      </c>
    </row>
    <row r="223" spans="2:3" ht="15.75" x14ac:dyDescent="0.2">
      <c r="B223" s="76" t="s">
        <v>9</v>
      </c>
      <c r="C223" s="7">
        <v>195</v>
      </c>
    </row>
    <row r="224" spans="2:3" ht="15.75" x14ac:dyDescent="0.2">
      <c r="B224" s="161" t="s">
        <v>3</v>
      </c>
      <c r="C224" s="17">
        <v>178</v>
      </c>
    </row>
    <row r="225" spans="2:5" ht="15.75" x14ac:dyDescent="0.2">
      <c r="B225" s="15" t="s">
        <v>114</v>
      </c>
      <c r="C225" s="24">
        <f>C227+C226</f>
        <v>2593</v>
      </c>
    </row>
    <row r="226" spans="2:5" ht="15.75" x14ac:dyDescent="0.2">
      <c r="B226" s="71" t="s">
        <v>9</v>
      </c>
      <c r="C226" s="17">
        <v>873</v>
      </c>
    </row>
    <row r="227" spans="2:5" ht="17.25" customHeight="1" thickBot="1" x14ac:dyDescent="0.25">
      <c r="B227" s="160" t="s">
        <v>3</v>
      </c>
      <c r="C227" s="18">
        <v>1720</v>
      </c>
    </row>
    <row r="228" spans="2:5" ht="16.5" thickBot="1" x14ac:dyDescent="0.25">
      <c r="B228" s="55" t="s">
        <v>14</v>
      </c>
      <c r="C228" s="2">
        <f>C229+C231</f>
        <v>155162</v>
      </c>
    </row>
    <row r="229" spans="2:5" ht="15.75" x14ac:dyDescent="0.2">
      <c r="B229" s="14" t="s">
        <v>42</v>
      </c>
      <c r="C229" s="10">
        <f>C230</f>
        <v>26087</v>
      </c>
    </row>
    <row r="230" spans="2:5" ht="15.75" x14ac:dyDescent="0.2">
      <c r="B230" s="51" t="s">
        <v>10</v>
      </c>
      <c r="C230" s="7">
        <v>26087</v>
      </c>
    </row>
    <row r="231" spans="2:5" ht="15.75" x14ac:dyDescent="0.2">
      <c r="B231" s="15" t="s">
        <v>114</v>
      </c>
      <c r="C231" s="24">
        <f>C232</f>
        <v>129075</v>
      </c>
    </row>
    <row r="232" spans="2:5" ht="16.5" thickBot="1" x14ac:dyDescent="0.25">
      <c r="B232" s="160" t="s">
        <v>3</v>
      </c>
      <c r="C232" s="18">
        <v>129075</v>
      </c>
    </row>
    <row r="233" spans="2:5" ht="16.5" thickBot="1" x14ac:dyDescent="0.25">
      <c r="B233" s="55" t="s">
        <v>15</v>
      </c>
      <c r="C233" s="2">
        <f>SUM(C235:C236)</f>
        <v>8268</v>
      </c>
    </row>
    <row r="234" spans="2:5" ht="15.75" x14ac:dyDescent="0.2">
      <c r="B234" s="33" t="s">
        <v>42</v>
      </c>
      <c r="C234" s="151"/>
    </row>
    <row r="235" spans="2:5" ht="15.75" x14ac:dyDescent="0.2">
      <c r="B235" s="51" t="s">
        <v>20</v>
      </c>
      <c r="C235" s="127">
        <v>5028</v>
      </c>
    </row>
    <row r="236" spans="2:5" ht="16.5" thickBot="1" x14ac:dyDescent="0.25">
      <c r="B236" s="73" t="s">
        <v>10</v>
      </c>
      <c r="C236" s="130">
        <v>3240</v>
      </c>
    </row>
    <row r="237" spans="2:5" ht="16.5" hidden="1" thickBot="1" x14ac:dyDescent="0.25">
      <c r="B237" s="55" t="s">
        <v>85</v>
      </c>
      <c r="C237" s="35">
        <f>C238</f>
        <v>0</v>
      </c>
      <c r="D237" s="117"/>
      <c r="E237" s="117"/>
    </row>
    <row r="238" spans="2:5" ht="16.5" hidden="1" thickBot="1" x14ac:dyDescent="0.25">
      <c r="B238" s="108" t="s">
        <v>65</v>
      </c>
      <c r="C238" s="6"/>
      <c r="D238" s="117"/>
      <c r="E238" s="117"/>
    </row>
    <row r="239" spans="2:5" ht="16.5" thickBot="1" x14ac:dyDescent="0.25">
      <c r="B239" s="55" t="s">
        <v>86</v>
      </c>
      <c r="C239" s="2">
        <f>C240+C244+C247</f>
        <v>1997886</v>
      </c>
    </row>
    <row r="240" spans="2:5" ht="15.75" x14ac:dyDescent="0.2">
      <c r="B240" s="59" t="s">
        <v>42</v>
      </c>
      <c r="C240" s="10">
        <f>SUM(C241:C243)</f>
        <v>307968</v>
      </c>
    </row>
    <row r="241" spans="2:3" ht="15.75" hidden="1" x14ac:dyDescent="0.2">
      <c r="B241" s="71" t="s">
        <v>2</v>
      </c>
      <c r="C241" s="9"/>
    </row>
    <row r="242" spans="2:3" ht="15.75" x14ac:dyDescent="0.2">
      <c r="B242" s="51" t="s">
        <v>20</v>
      </c>
      <c r="C242" s="7">
        <v>4229</v>
      </c>
    </row>
    <row r="243" spans="2:3" ht="15.75" x14ac:dyDescent="0.2">
      <c r="B243" s="51" t="s">
        <v>10</v>
      </c>
      <c r="C243" s="7">
        <v>303739</v>
      </c>
    </row>
    <row r="244" spans="2:3" ht="15.75" x14ac:dyDescent="0.2">
      <c r="B244" s="15" t="s">
        <v>113</v>
      </c>
      <c r="C244" s="24">
        <f>SUM(C245:C246)</f>
        <v>1672258</v>
      </c>
    </row>
    <row r="245" spans="2:3" ht="15.75" hidden="1" x14ac:dyDescent="0.2">
      <c r="B245" s="51" t="s">
        <v>7</v>
      </c>
      <c r="C245" s="9"/>
    </row>
    <row r="246" spans="2:3" ht="15.75" x14ac:dyDescent="0.2">
      <c r="B246" s="75" t="s">
        <v>10</v>
      </c>
      <c r="C246" s="17">
        <v>1672258</v>
      </c>
    </row>
    <row r="247" spans="2:3" ht="15.75" x14ac:dyDescent="0.2">
      <c r="B247" s="15" t="s">
        <v>114</v>
      </c>
      <c r="C247" s="24">
        <f>C248</f>
        <v>17660</v>
      </c>
    </row>
    <row r="248" spans="2:3" ht="16.5" thickBot="1" x14ac:dyDescent="0.25">
      <c r="B248" s="73" t="s">
        <v>3</v>
      </c>
      <c r="C248" s="18">
        <v>17660</v>
      </c>
    </row>
    <row r="249" spans="2:3" ht="32.25" thickBot="1" x14ac:dyDescent="0.25">
      <c r="B249" s="100" t="s">
        <v>16</v>
      </c>
      <c r="C249" s="2">
        <f>C250+C253+C256</f>
        <v>213601</v>
      </c>
    </row>
    <row r="250" spans="2:3" ht="15.75" x14ac:dyDescent="0.2">
      <c r="B250" s="59" t="s">
        <v>42</v>
      </c>
      <c r="C250" s="10">
        <f>SUM(C251:C252)</f>
        <v>162151</v>
      </c>
    </row>
    <row r="251" spans="2:3" ht="15.75" x14ac:dyDescent="0.2">
      <c r="B251" s="51" t="s">
        <v>7</v>
      </c>
      <c r="C251" s="9">
        <v>111396</v>
      </c>
    </row>
    <row r="252" spans="2:3" ht="15.75" x14ac:dyDescent="0.2">
      <c r="B252" s="51" t="s">
        <v>3</v>
      </c>
      <c r="C252" s="7">
        <v>50755</v>
      </c>
    </row>
    <row r="253" spans="2:3" ht="15.75" x14ac:dyDescent="0.2">
      <c r="B253" s="15" t="s">
        <v>113</v>
      </c>
      <c r="C253" s="24">
        <f>SUM(C254:C255)</f>
        <v>33390</v>
      </c>
    </row>
    <row r="254" spans="2:3" ht="15.75" x14ac:dyDescent="0.2">
      <c r="B254" s="51" t="s">
        <v>7</v>
      </c>
      <c r="C254" s="7">
        <v>29943</v>
      </c>
    </row>
    <row r="255" spans="2:3" ht="15.75" x14ac:dyDescent="0.2">
      <c r="B255" s="75" t="s">
        <v>10</v>
      </c>
      <c r="C255" s="54">
        <v>3447</v>
      </c>
    </row>
    <row r="256" spans="2:3" ht="15.75" x14ac:dyDescent="0.2">
      <c r="B256" s="15" t="s">
        <v>114</v>
      </c>
      <c r="C256" s="24">
        <f>SUM(C257:C258)</f>
        <v>18060</v>
      </c>
    </row>
    <row r="257" spans="1:3" ht="16.5" thickBot="1" x14ac:dyDescent="0.25">
      <c r="B257" s="51" t="s">
        <v>7</v>
      </c>
      <c r="C257" s="7">
        <v>18060</v>
      </c>
    </row>
    <row r="258" spans="1:3" ht="16.5" hidden="1" thickBot="1" x14ac:dyDescent="0.25">
      <c r="B258" s="75" t="s">
        <v>10</v>
      </c>
      <c r="C258" s="18"/>
    </row>
    <row r="259" spans="1:3" ht="16.5" hidden="1" thickBot="1" x14ac:dyDescent="0.25">
      <c r="A259" s="117"/>
      <c r="B259" s="101" t="s">
        <v>17</v>
      </c>
      <c r="C259" s="16">
        <f>C260+C265</f>
        <v>0</v>
      </c>
    </row>
    <row r="260" spans="1:3" ht="15.75" hidden="1" x14ac:dyDescent="0.2">
      <c r="A260" s="117"/>
      <c r="B260" s="59" t="s">
        <v>42</v>
      </c>
      <c r="C260" s="10">
        <f>SUM(C261:C264)</f>
        <v>0</v>
      </c>
    </row>
    <row r="261" spans="1:3" ht="15.75" hidden="1" x14ac:dyDescent="0.2">
      <c r="A261" s="117"/>
      <c r="B261" s="104" t="s">
        <v>2</v>
      </c>
      <c r="C261" s="9"/>
    </row>
    <row r="262" spans="1:3" ht="15.75" hidden="1" x14ac:dyDescent="0.2">
      <c r="A262" s="117"/>
      <c r="B262" s="80" t="s">
        <v>29</v>
      </c>
      <c r="C262" s="7"/>
    </row>
    <row r="263" spans="1:3" ht="15.75" hidden="1" x14ac:dyDescent="0.2">
      <c r="A263" s="117"/>
      <c r="B263" s="80" t="s">
        <v>20</v>
      </c>
      <c r="C263" s="7"/>
    </row>
    <row r="264" spans="1:3" ht="15.75" hidden="1" x14ac:dyDescent="0.2">
      <c r="A264" s="117"/>
      <c r="B264" s="80" t="s">
        <v>3</v>
      </c>
      <c r="C264" s="7"/>
    </row>
    <row r="265" spans="1:3" ht="32.25" hidden="1" thickBot="1" x14ac:dyDescent="0.25">
      <c r="A265" s="117"/>
      <c r="B265" s="89" t="s">
        <v>63</v>
      </c>
      <c r="C265" s="66"/>
    </row>
    <row r="266" spans="1:3" ht="16.5" hidden="1" thickBot="1" x14ac:dyDescent="0.25">
      <c r="A266" s="117"/>
      <c r="B266" s="56" t="s">
        <v>18</v>
      </c>
      <c r="C266" s="37">
        <f>C267+C270</f>
        <v>0</v>
      </c>
    </row>
    <row r="267" spans="1:3" ht="15.75" hidden="1" x14ac:dyDescent="0.2">
      <c r="A267" s="117"/>
      <c r="B267" s="59" t="s">
        <v>42</v>
      </c>
      <c r="C267" s="10">
        <f>C268+C269</f>
        <v>0</v>
      </c>
    </row>
    <row r="268" spans="1:3" ht="15.75" hidden="1" x14ac:dyDescent="0.2">
      <c r="A268" s="117"/>
      <c r="B268" s="75" t="s">
        <v>20</v>
      </c>
      <c r="C268" s="9"/>
    </row>
    <row r="269" spans="1:3" ht="15.75" hidden="1" x14ac:dyDescent="0.2">
      <c r="A269" s="117"/>
      <c r="B269" s="51" t="s">
        <v>3</v>
      </c>
      <c r="C269" s="7"/>
    </row>
    <row r="270" spans="1:3" ht="31.5" hidden="1" x14ac:dyDescent="0.2">
      <c r="A270" s="117"/>
      <c r="B270" s="15" t="s">
        <v>46</v>
      </c>
      <c r="C270" s="24">
        <f>SUM(C271:C272)</f>
        <v>0</v>
      </c>
    </row>
    <row r="271" spans="1:3" ht="15.75" hidden="1" x14ac:dyDescent="0.2">
      <c r="A271" s="117"/>
      <c r="B271" s="75" t="s">
        <v>20</v>
      </c>
      <c r="C271" s="17"/>
    </row>
    <row r="272" spans="1:3" ht="16.5" hidden="1" thickBot="1" x14ac:dyDescent="0.25">
      <c r="A272" s="117"/>
      <c r="B272" s="73" t="s">
        <v>3</v>
      </c>
      <c r="C272" s="18"/>
    </row>
    <row r="273" spans="2:3" ht="16.5" thickBot="1" x14ac:dyDescent="0.25">
      <c r="B273" s="58" t="s">
        <v>19</v>
      </c>
      <c r="C273" s="2">
        <f>C274+C277</f>
        <v>1215882</v>
      </c>
    </row>
    <row r="274" spans="2:3" ht="15.75" x14ac:dyDescent="0.2">
      <c r="B274" s="91" t="s">
        <v>42</v>
      </c>
      <c r="C274" s="10">
        <f>SUM(C275:C276)</f>
        <v>1206269</v>
      </c>
    </row>
    <row r="275" spans="2:3" ht="15.75" x14ac:dyDescent="0.2">
      <c r="B275" s="71" t="s">
        <v>9</v>
      </c>
      <c r="C275" s="9">
        <v>1145325</v>
      </c>
    </row>
    <row r="276" spans="2:3" ht="15.75" x14ac:dyDescent="0.2">
      <c r="B276" s="51" t="s">
        <v>10</v>
      </c>
      <c r="C276" s="7">
        <v>60944</v>
      </c>
    </row>
    <row r="277" spans="2:3" ht="15.75" x14ac:dyDescent="0.2">
      <c r="B277" s="15" t="s">
        <v>114</v>
      </c>
      <c r="C277" s="24">
        <f>SUM(C278:C279)</f>
        <v>9613</v>
      </c>
    </row>
    <row r="278" spans="2:3" ht="15.75" x14ac:dyDescent="0.2">
      <c r="B278" s="71" t="s">
        <v>9</v>
      </c>
      <c r="C278" s="17">
        <v>6933</v>
      </c>
    </row>
    <row r="279" spans="2:3" ht="16.5" thickBot="1" x14ac:dyDescent="0.25">
      <c r="B279" s="73" t="s">
        <v>10</v>
      </c>
      <c r="C279" s="130">
        <v>2680</v>
      </c>
    </row>
    <row r="280" spans="2:3" ht="16.5" thickBot="1" x14ac:dyDescent="0.25">
      <c r="B280" s="58" t="s">
        <v>57</v>
      </c>
      <c r="C280" s="2">
        <f>C281+C286+C290</f>
        <v>34005497</v>
      </c>
    </row>
    <row r="281" spans="2:3" ht="15.75" x14ac:dyDescent="0.2">
      <c r="B281" s="91" t="s">
        <v>42</v>
      </c>
      <c r="C281" s="10">
        <f>SUM(C282:C285)</f>
        <v>16371343</v>
      </c>
    </row>
    <row r="282" spans="2:3" ht="15.75" x14ac:dyDescent="0.2">
      <c r="B282" s="51" t="s">
        <v>2</v>
      </c>
      <c r="C282" s="7">
        <v>594252</v>
      </c>
    </row>
    <row r="283" spans="2:3" ht="15.75" x14ac:dyDescent="0.2">
      <c r="B283" s="51" t="s">
        <v>20</v>
      </c>
      <c r="C283" s="7">
        <v>10330263</v>
      </c>
    </row>
    <row r="284" spans="2:3" ht="15.75" x14ac:dyDescent="0.2">
      <c r="B284" s="51" t="s">
        <v>3</v>
      </c>
      <c r="C284" s="7">
        <v>5248645</v>
      </c>
    </row>
    <row r="285" spans="2:3" ht="15.75" x14ac:dyDescent="0.2">
      <c r="B285" s="51" t="s">
        <v>91</v>
      </c>
      <c r="C285" s="7">
        <v>198183</v>
      </c>
    </row>
    <row r="286" spans="2:3" ht="15.75" x14ac:dyDescent="0.2">
      <c r="B286" s="15" t="s">
        <v>113</v>
      </c>
      <c r="C286" s="24">
        <f>SUM(C287:C289)</f>
        <v>7575662</v>
      </c>
    </row>
    <row r="287" spans="2:3" ht="15.75" x14ac:dyDescent="0.2">
      <c r="B287" s="51" t="s">
        <v>2</v>
      </c>
      <c r="C287" s="7">
        <v>4440</v>
      </c>
    </row>
    <row r="288" spans="2:3" ht="15.75" x14ac:dyDescent="0.2">
      <c r="B288" s="102" t="s">
        <v>20</v>
      </c>
      <c r="C288" s="7">
        <v>330226</v>
      </c>
    </row>
    <row r="289" spans="2:3" ht="15.75" x14ac:dyDescent="0.2">
      <c r="B289" s="102" t="s">
        <v>3</v>
      </c>
      <c r="C289" s="7">
        <v>7240996</v>
      </c>
    </row>
    <row r="290" spans="2:3" ht="15.75" x14ac:dyDescent="0.2">
      <c r="B290" s="15" t="s">
        <v>114</v>
      </c>
      <c r="C290" s="24">
        <f>SUM(C291:C292)</f>
        <v>10058492</v>
      </c>
    </row>
    <row r="291" spans="2:3" ht="15.75" x14ac:dyDescent="0.2">
      <c r="B291" s="51" t="s">
        <v>9</v>
      </c>
      <c r="C291" s="7">
        <v>1858311</v>
      </c>
    </row>
    <row r="292" spans="2:3" ht="16.5" thickBot="1" x14ac:dyDescent="0.25">
      <c r="B292" s="73" t="s">
        <v>10</v>
      </c>
      <c r="C292" s="18">
        <v>8200181</v>
      </c>
    </row>
    <row r="293" spans="2:3" ht="16.5" thickBot="1" x14ac:dyDescent="0.25">
      <c r="B293" s="58" t="s">
        <v>77</v>
      </c>
      <c r="C293" s="2">
        <f>C294+C298+C301</f>
        <v>2265305</v>
      </c>
    </row>
    <row r="294" spans="2:3" ht="15.75" x14ac:dyDescent="0.2">
      <c r="B294" s="90" t="s">
        <v>42</v>
      </c>
      <c r="C294" s="10">
        <f>C295+C296+C297</f>
        <v>2189173</v>
      </c>
    </row>
    <row r="295" spans="2:3" ht="15.75" x14ac:dyDescent="0.2">
      <c r="B295" s="57" t="s">
        <v>2</v>
      </c>
      <c r="C295" s="7">
        <v>868564</v>
      </c>
    </row>
    <row r="296" spans="2:3" ht="15.75" x14ac:dyDescent="0.2">
      <c r="B296" s="57" t="s">
        <v>7</v>
      </c>
      <c r="C296" s="7">
        <v>1241560</v>
      </c>
    </row>
    <row r="297" spans="2:3" ht="15.75" x14ac:dyDescent="0.2">
      <c r="B297" s="57" t="s">
        <v>3</v>
      </c>
      <c r="C297" s="7">
        <v>79049</v>
      </c>
    </row>
    <row r="298" spans="2:3" ht="15.75" x14ac:dyDescent="0.2">
      <c r="B298" s="15" t="s">
        <v>113</v>
      </c>
      <c r="C298" s="24">
        <f>C299+C300</f>
        <v>22132</v>
      </c>
    </row>
    <row r="299" spans="2:3" ht="15.75" x14ac:dyDescent="0.2">
      <c r="B299" s="57" t="s">
        <v>7</v>
      </c>
      <c r="C299" s="7">
        <v>22043</v>
      </c>
    </row>
    <row r="300" spans="2:3" ht="15.75" x14ac:dyDescent="0.2">
      <c r="B300" s="57" t="s">
        <v>3</v>
      </c>
      <c r="C300" s="7">
        <v>89</v>
      </c>
    </row>
    <row r="301" spans="2:3" ht="15.75" x14ac:dyDescent="0.2">
      <c r="B301" s="15" t="s">
        <v>114</v>
      </c>
      <c r="C301" s="24">
        <f>C302+C303</f>
        <v>54000</v>
      </c>
    </row>
    <row r="302" spans="2:3" ht="16.5" thickBot="1" x14ac:dyDescent="0.25">
      <c r="B302" s="51" t="s">
        <v>7</v>
      </c>
      <c r="C302" s="7">
        <v>54000</v>
      </c>
    </row>
    <row r="303" spans="2:3" ht="16.5" hidden="1" thickBot="1" x14ac:dyDescent="0.25">
      <c r="B303" s="73" t="s">
        <v>3</v>
      </c>
      <c r="C303" s="18"/>
    </row>
    <row r="304" spans="2:3" ht="16.5" thickBot="1" x14ac:dyDescent="0.25">
      <c r="B304" s="100" t="s">
        <v>97</v>
      </c>
      <c r="C304" s="2">
        <f>SUM(C305,C309)</f>
        <v>6961472</v>
      </c>
    </row>
    <row r="305" spans="2:3" ht="15.75" x14ac:dyDescent="0.2">
      <c r="B305" s="90" t="s">
        <v>42</v>
      </c>
      <c r="C305" s="10">
        <f>SUM(C306:C308)</f>
        <v>6952203</v>
      </c>
    </row>
    <row r="306" spans="2:3" ht="15.75" x14ac:dyDescent="0.2">
      <c r="B306" s="57" t="s">
        <v>2</v>
      </c>
      <c r="C306" s="9">
        <v>6687483</v>
      </c>
    </row>
    <row r="307" spans="2:3" ht="15.75" x14ac:dyDescent="0.2">
      <c r="B307" s="81" t="s">
        <v>9</v>
      </c>
      <c r="C307" s="7">
        <v>252511</v>
      </c>
    </row>
    <row r="308" spans="2:3" ht="15.75" x14ac:dyDescent="0.2">
      <c r="B308" s="57" t="s">
        <v>3</v>
      </c>
      <c r="C308" s="7">
        <v>12209</v>
      </c>
    </row>
    <row r="309" spans="2:3" ht="15.75" x14ac:dyDescent="0.2">
      <c r="B309" s="15" t="s">
        <v>113</v>
      </c>
      <c r="C309" s="24">
        <f>C310+C311</f>
        <v>9269</v>
      </c>
    </row>
    <row r="310" spans="2:3" ht="16.5" thickBot="1" x14ac:dyDescent="0.25">
      <c r="B310" s="81" t="s">
        <v>9</v>
      </c>
      <c r="C310" s="17">
        <v>9269</v>
      </c>
    </row>
    <row r="311" spans="2:3" ht="16.5" hidden="1" thickBot="1" x14ac:dyDescent="0.25">
      <c r="B311" s="57" t="s">
        <v>3</v>
      </c>
      <c r="C311" s="18"/>
    </row>
    <row r="312" spans="2:3" ht="16.5" thickBot="1" x14ac:dyDescent="0.25">
      <c r="B312" s="58" t="s">
        <v>22</v>
      </c>
      <c r="C312" s="2">
        <f>C313+C317</f>
        <v>2538179</v>
      </c>
    </row>
    <row r="313" spans="2:3" ht="15.75" x14ac:dyDescent="0.2">
      <c r="B313" s="59" t="s">
        <v>42</v>
      </c>
      <c r="C313" s="10">
        <f>SUM(C314:C316)</f>
        <v>2538179</v>
      </c>
    </row>
    <row r="314" spans="2:3" ht="15.75" x14ac:dyDescent="0.2">
      <c r="B314" s="51" t="s">
        <v>2</v>
      </c>
      <c r="C314" s="7">
        <v>2424200</v>
      </c>
    </row>
    <row r="315" spans="2:3" ht="15.75" x14ac:dyDescent="0.2">
      <c r="B315" s="51" t="s">
        <v>7</v>
      </c>
      <c r="C315" s="7">
        <v>113772</v>
      </c>
    </row>
    <row r="316" spans="2:3" ht="16.5" thickBot="1" x14ac:dyDescent="0.25">
      <c r="B316" s="51" t="s">
        <v>3</v>
      </c>
      <c r="C316" s="7">
        <v>207</v>
      </c>
    </row>
    <row r="317" spans="2:3" ht="32.25" hidden="1" thickBot="1" x14ac:dyDescent="0.25">
      <c r="B317" s="15" t="s">
        <v>46</v>
      </c>
      <c r="C317" s="66"/>
    </row>
    <row r="318" spans="2:3" ht="16.5" thickBot="1" x14ac:dyDescent="0.25">
      <c r="B318" s="52" t="s">
        <v>23</v>
      </c>
      <c r="C318" s="2">
        <f>SUM(C320:C321)</f>
        <v>196300</v>
      </c>
    </row>
    <row r="319" spans="2:3" ht="15.75" x14ac:dyDescent="0.2">
      <c r="B319" s="59" t="s">
        <v>42</v>
      </c>
      <c r="C319" s="10"/>
    </row>
    <row r="320" spans="2:3" ht="15.75" x14ac:dyDescent="0.2">
      <c r="B320" s="71" t="s">
        <v>20</v>
      </c>
      <c r="C320" s="9">
        <v>81140</v>
      </c>
    </row>
    <row r="321" spans="2:3" ht="16.5" thickBot="1" x14ac:dyDescent="0.25">
      <c r="B321" s="73" t="s">
        <v>3</v>
      </c>
      <c r="C321" s="18">
        <v>115160</v>
      </c>
    </row>
    <row r="322" spans="2:3" ht="16.5" thickBot="1" x14ac:dyDescent="0.25">
      <c r="B322" s="52" t="s">
        <v>89</v>
      </c>
      <c r="C322" s="2">
        <f>SUM(C324:C326)</f>
        <v>104832</v>
      </c>
    </row>
    <row r="323" spans="2:3" ht="15.75" x14ac:dyDescent="0.2">
      <c r="B323" s="59" t="s">
        <v>42</v>
      </c>
      <c r="C323" s="10"/>
    </row>
    <row r="324" spans="2:3" ht="15.75" x14ac:dyDescent="0.2">
      <c r="B324" s="51" t="s">
        <v>2</v>
      </c>
      <c r="C324" s="9">
        <v>95897</v>
      </c>
    </row>
    <row r="325" spans="2:3" ht="15.75" x14ac:dyDescent="0.2">
      <c r="B325" s="51" t="s">
        <v>20</v>
      </c>
      <c r="C325" s="9">
        <v>6783</v>
      </c>
    </row>
    <row r="326" spans="2:3" ht="16.5" thickBot="1" x14ac:dyDescent="0.25">
      <c r="B326" s="73" t="s">
        <v>3</v>
      </c>
      <c r="C326" s="18">
        <v>2152</v>
      </c>
    </row>
    <row r="327" spans="2:3" ht="16.5" thickBot="1" x14ac:dyDescent="0.25">
      <c r="B327" s="100" t="s">
        <v>24</v>
      </c>
      <c r="C327" s="2">
        <f>SUM(C329:C331)</f>
        <v>83017</v>
      </c>
    </row>
    <row r="328" spans="2:3" ht="15.75" x14ac:dyDescent="0.2">
      <c r="B328" s="59" t="s">
        <v>42</v>
      </c>
      <c r="C328" s="10"/>
    </row>
    <row r="329" spans="2:3" ht="15.75" hidden="1" x14ac:dyDescent="0.2">
      <c r="B329" s="51" t="s">
        <v>2</v>
      </c>
      <c r="C329" s="7"/>
    </row>
    <row r="330" spans="2:3" ht="16.5" thickBot="1" x14ac:dyDescent="0.25">
      <c r="B330" s="51" t="s">
        <v>7</v>
      </c>
      <c r="C330" s="7">
        <v>83017</v>
      </c>
    </row>
    <row r="331" spans="2:3" ht="16.5" hidden="1" thickBot="1" x14ac:dyDescent="0.25">
      <c r="B331" s="73" t="s">
        <v>3</v>
      </c>
      <c r="C331" s="18"/>
    </row>
    <row r="332" spans="2:3" ht="16.5" thickBot="1" x14ac:dyDescent="0.25">
      <c r="B332" s="100" t="s">
        <v>25</v>
      </c>
      <c r="C332" s="2">
        <f>SUM(C334:C335)</f>
        <v>21068</v>
      </c>
    </row>
    <row r="333" spans="2:3" ht="15.75" x14ac:dyDescent="0.2">
      <c r="B333" s="59" t="s">
        <v>42</v>
      </c>
      <c r="C333" s="10"/>
    </row>
    <row r="334" spans="2:3" ht="15.75" x14ac:dyDescent="0.2">
      <c r="B334" s="51" t="s">
        <v>9</v>
      </c>
      <c r="C334" s="7">
        <v>14436</v>
      </c>
    </row>
    <row r="335" spans="2:3" ht="16.5" thickBot="1" x14ac:dyDescent="0.25">
      <c r="B335" s="162" t="s">
        <v>3</v>
      </c>
      <c r="C335" s="163">
        <v>6632</v>
      </c>
    </row>
    <row r="336" spans="2:3" ht="16.5" thickBot="1" x14ac:dyDescent="0.25">
      <c r="B336" s="100" t="s">
        <v>26</v>
      </c>
      <c r="C336" s="2">
        <f>C337+C339</f>
        <v>157086</v>
      </c>
    </row>
    <row r="337" spans="2:3" ht="15.75" x14ac:dyDescent="0.2">
      <c r="B337" s="92" t="s">
        <v>42</v>
      </c>
      <c r="C337" s="10">
        <f>SUM(C338)</f>
        <v>153146</v>
      </c>
    </row>
    <row r="338" spans="2:3" ht="15.75" x14ac:dyDescent="0.2">
      <c r="B338" s="41" t="s">
        <v>7</v>
      </c>
      <c r="C338" s="127">
        <v>153146</v>
      </c>
    </row>
    <row r="339" spans="2:3" ht="15.75" x14ac:dyDescent="0.2">
      <c r="B339" s="15" t="s">
        <v>113</v>
      </c>
      <c r="C339" s="24">
        <f>C340</f>
        <v>3940</v>
      </c>
    </row>
    <row r="340" spans="2:3" ht="16.5" thickBot="1" x14ac:dyDescent="0.25">
      <c r="B340" s="73" t="s">
        <v>9</v>
      </c>
      <c r="C340" s="18">
        <v>3940</v>
      </c>
    </row>
    <row r="341" spans="2:3" ht="16.5" hidden="1" thickBot="1" x14ac:dyDescent="0.25">
      <c r="B341" s="58" t="s">
        <v>75</v>
      </c>
      <c r="C341" s="2">
        <f>C342+C345</f>
        <v>0</v>
      </c>
    </row>
    <row r="342" spans="2:3" ht="15.75" hidden="1" x14ac:dyDescent="0.2">
      <c r="B342" s="14" t="s">
        <v>42</v>
      </c>
      <c r="C342" s="10">
        <f>C343+C344</f>
        <v>0</v>
      </c>
    </row>
    <row r="343" spans="2:3" ht="15.75" hidden="1" x14ac:dyDescent="0.2">
      <c r="B343" s="141" t="s">
        <v>7</v>
      </c>
      <c r="C343" s="7"/>
    </row>
    <row r="344" spans="2:3" ht="15.75" hidden="1" x14ac:dyDescent="0.2">
      <c r="B344" s="141" t="s">
        <v>3</v>
      </c>
      <c r="C344" s="7"/>
    </row>
    <row r="345" spans="2:3" ht="15.75" hidden="1" x14ac:dyDescent="0.2">
      <c r="B345" s="15" t="s">
        <v>94</v>
      </c>
      <c r="C345" s="25">
        <f>C346+C347</f>
        <v>0</v>
      </c>
    </row>
    <row r="346" spans="2:3" ht="15.75" hidden="1" x14ac:dyDescent="0.2">
      <c r="B346" s="82" t="s">
        <v>7</v>
      </c>
      <c r="C346" s="9"/>
    </row>
    <row r="347" spans="2:3" ht="16.5" hidden="1" thickBot="1" x14ac:dyDescent="0.25">
      <c r="B347" s="82" t="s">
        <v>3</v>
      </c>
      <c r="C347" s="9"/>
    </row>
    <row r="348" spans="2:3" ht="16.5" hidden="1" thickBot="1" x14ac:dyDescent="0.25">
      <c r="B348" s="52" t="s">
        <v>21</v>
      </c>
      <c r="C348" s="2">
        <f>SUM(C350:C352)</f>
        <v>0</v>
      </c>
    </row>
    <row r="349" spans="2:3" ht="15.75" hidden="1" x14ac:dyDescent="0.2">
      <c r="B349" s="14" t="s">
        <v>42</v>
      </c>
      <c r="C349" s="10"/>
    </row>
    <row r="350" spans="2:3" ht="15.75" hidden="1" x14ac:dyDescent="0.2">
      <c r="B350" s="71" t="s">
        <v>2</v>
      </c>
      <c r="C350" s="9"/>
    </row>
    <row r="351" spans="2:3" ht="15.75" hidden="1" x14ac:dyDescent="0.2">
      <c r="B351" s="51" t="s">
        <v>29</v>
      </c>
      <c r="C351" s="7"/>
    </row>
    <row r="352" spans="2:3" ht="16.5" hidden="1" thickBot="1" x14ac:dyDescent="0.25">
      <c r="B352" s="72" t="s">
        <v>20</v>
      </c>
      <c r="C352" s="6"/>
    </row>
    <row r="353" spans="2:3" ht="16.5" thickBot="1" x14ac:dyDescent="0.25">
      <c r="B353" s="52" t="s">
        <v>27</v>
      </c>
      <c r="C353" s="2">
        <f>SUM(C355:C356)</f>
        <v>105473</v>
      </c>
    </row>
    <row r="354" spans="2:3" ht="15.75" x14ac:dyDescent="0.2">
      <c r="B354" s="33" t="s">
        <v>42</v>
      </c>
      <c r="C354" s="8"/>
    </row>
    <row r="355" spans="2:3" ht="15.75" x14ac:dyDescent="0.2">
      <c r="B355" s="71" t="s">
        <v>9</v>
      </c>
      <c r="C355" s="7">
        <v>101537</v>
      </c>
    </row>
    <row r="356" spans="2:3" ht="16.5" thickBot="1" x14ac:dyDescent="0.25">
      <c r="B356" s="153" t="s">
        <v>3</v>
      </c>
      <c r="C356" s="18">
        <v>3936</v>
      </c>
    </row>
    <row r="357" spans="2:3" ht="16.5" thickBot="1" x14ac:dyDescent="0.25">
      <c r="B357" s="55" t="s">
        <v>28</v>
      </c>
      <c r="C357" s="2">
        <f>C358+C362+C365</f>
        <v>499952</v>
      </c>
    </row>
    <row r="358" spans="2:3" ht="15.75" x14ac:dyDescent="0.2">
      <c r="B358" s="33" t="s">
        <v>42</v>
      </c>
      <c r="C358" s="10">
        <f>SUM(C359:C361)</f>
        <v>418620</v>
      </c>
    </row>
    <row r="359" spans="2:3" ht="15.75" x14ac:dyDescent="0.2">
      <c r="B359" s="51" t="s">
        <v>2</v>
      </c>
      <c r="C359" s="7">
        <v>27583</v>
      </c>
    </row>
    <row r="360" spans="2:3" ht="15.75" x14ac:dyDescent="0.2">
      <c r="B360" s="102" t="s">
        <v>20</v>
      </c>
      <c r="C360" s="7">
        <v>252388</v>
      </c>
    </row>
    <row r="361" spans="2:3" ht="15.75" x14ac:dyDescent="0.2">
      <c r="B361" s="141" t="s">
        <v>3</v>
      </c>
      <c r="C361" s="7">
        <v>138649</v>
      </c>
    </row>
    <row r="362" spans="2:3" ht="15.75" hidden="1" x14ac:dyDescent="0.2">
      <c r="B362" s="15" t="s">
        <v>94</v>
      </c>
      <c r="C362" s="24">
        <f>SUM(C363:C364)</f>
        <v>0</v>
      </c>
    </row>
    <row r="363" spans="2:3" ht="15.75" hidden="1" x14ac:dyDescent="0.2">
      <c r="B363" s="83" t="s">
        <v>20</v>
      </c>
      <c r="C363" s="9"/>
    </row>
    <row r="364" spans="2:3" ht="15.75" hidden="1" x14ac:dyDescent="0.2">
      <c r="B364" s="149" t="s">
        <v>3</v>
      </c>
      <c r="C364" s="54"/>
    </row>
    <row r="365" spans="2:3" ht="15.75" x14ac:dyDescent="0.2">
      <c r="B365" s="15" t="s">
        <v>114</v>
      </c>
      <c r="C365" s="24">
        <f>SUM(C366:C367)</f>
        <v>81332</v>
      </c>
    </row>
    <row r="366" spans="2:3" ht="15.75" x14ac:dyDescent="0.2">
      <c r="B366" s="83" t="s">
        <v>20</v>
      </c>
      <c r="C366" s="7">
        <v>24082</v>
      </c>
    </row>
    <row r="367" spans="2:3" ht="16.5" thickBot="1" x14ac:dyDescent="0.25">
      <c r="B367" s="149" t="s">
        <v>3</v>
      </c>
      <c r="C367" s="18">
        <v>57250</v>
      </c>
    </row>
    <row r="368" spans="2:3" ht="16.5" thickBot="1" x14ac:dyDescent="0.25">
      <c r="B368" s="52" t="s">
        <v>104</v>
      </c>
      <c r="C368" s="2">
        <f>C369+C374</f>
        <v>65974</v>
      </c>
    </row>
    <row r="369" spans="2:3" ht="15.75" x14ac:dyDescent="0.2">
      <c r="B369" s="33" t="s">
        <v>42</v>
      </c>
      <c r="C369" s="10">
        <f>SUM(C370:C373)</f>
        <v>64943</v>
      </c>
    </row>
    <row r="370" spans="2:3" ht="15.75" hidden="1" x14ac:dyDescent="0.2">
      <c r="B370" s="51" t="s">
        <v>2</v>
      </c>
      <c r="C370" s="7"/>
    </row>
    <row r="371" spans="2:3" ht="15.75" hidden="1" x14ac:dyDescent="0.2">
      <c r="B371" s="51" t="s">
        <v>29</v>
      </c>
      <c r="C371" s="7"/>
    </row>
    <row r="372" spans="2:3" ht="15.75" x14ac:dyDescent="0.2">
      <c r="B372" s="51" t="s">
        <v>20</v>
      </c>
      <c r="C372" s="7">
        <v>63260</v>
      </c>
    </row>
    <row r="373" spans="2:3" ht="15.75" x14ac:dyDescent="0.2">
      <c r="B373" s="51" t="s">
        <v>10</v>
      </c>
      <c r="C373" s="7">
        <v>1683</v>
      </c>
    </row>
    <row r="374" spans="2:3" ht="15.75" x14ac:dyDescent="0.2">
      <c r="B374" s="15" t="s">
        <v>113</v>
      </c>
      <c r="C374" s="13">
        <f>C375</f>
        <v>1031</v>
      </c>
    </row>
    <row r="375" spans="2:3" ht="16.5" thickBot="1" x14ac:dyDescent="0.25">
      <c r="B375" s="79" t="s">
        <v>10</v>
      </c>
      <c r="C375" s="54">
        <v>1031</v>
      </c>
    </row>
    <row r="376" spans="2:3" ht="16.5" thickBot="1" x14ac:dyDescent="0.25">
      <c r="B376" s="58" t="s">
        <v>82</v>
      </c>
      <c r="C376" s="2">
        <f>C377+C383+C381</f>
        <v>1031952</v>
      </c>
    </row>
    <row r="377" spans="2:3" ht="15.75" x14ac:dyDescent="0.2">
      <c r="B377" s="33" t="s">
        <v>42</v>
      </c>
      <c r="C377" s="25">
        <f>SUM(C378:C380)</f>
        <v>576715</v>
      </c>
    </row>
    <row r="378" spans="2:3" ht="15.75" x14ac:dyDescent="0.2">
      <c r="B378" s="51" t="s">
        <v>2</v>
      </c>
      <c r="C378" s="7">
        <v>441273</v>
      </c>
    </row>
    <row r="379" spans="2:3" ht="15.75" x14ac:dyDescent="0.2">
      <c r="B379" s="51" t="s">
        <v>20</v>
      </c>
      <c r="C379" s="7">
        <v>131666</v>
      </c>
    </row>
    <row r="380" spans="2:3" ht="15.75" x14ac:dyDescent="0.2">
      <c r="B380" s="51" t="s">
        <v>10</v>
      </c>
      <c r="C380" s="7">
        <v>3776</v>
      </c>
    </row>
    <row r="381" spans="2:3" ht="15.75" hidden="1" x14ac:dyDescent="0.2">
      <c r="B381" s="15" t="s">
        <v>113</v>
      </c>
      <c r="C381" s="24">
        <f>C382</f>
        <v>0</v>
      </c>
    </row>
    <row r="382" spans="2:3" ht="15.75" hidden="1" x14ac:dyDescent="0.2">
      <c r="B382" s="51" t="s">
        <v>20</v>
      </c>
      <c r="C382" s="7"/>
    </row>
    <row r="383" spans="2:3" ht="15.75" x14ac:dyDescent="0.2">
      <c r="B383" s="15" t="s">
        <v>114</v>
      </c>
      <c r="C383" s="24">
        <f>C384</f>
        <v>455237</v>
      </c>
    </row>
    <row r="384" spans="2:3" ht="16.5" thickBot="1" x14ac:dyDescent="0.25">
      <c r="B384" s="73" t="s">
        <v>20</v>
      </c>
      <c r="C384" s="18">
        <v>455237</v>
      </c>
    </row>
    <row r="385" spans="2:5" ht="16.5" thickBot="1" x14ac:dyDescent="0.25">
      <c r="B385" s="58" t="s">
        <v>73</v>
      </c>
      <c r="C385" s="2">
        <f>C386+C391</f>
        <v>549996</v>
      </c>
    </row>
    <row r="386" spans="2:5" ht="15.75" x14ac:dyDescent="0.2">
      <c r="B386" s="59" t="s">
        <v>42</v>
      </c>
      <c r="C386" s="65">
        <f>SUM(C387:C390)</f>
        <v>434820</v>
      </c>
    </row>
    <row r="387" spans="2:5" ht="15.75" hidden="1" x14ac:dyDescent="0.2">
      <c r="B387" s="79" t="s">
        <v>2</v>
      </c>
      <c r="C387" s="9"/>
    </row>
    <row r="388" spans="2:5" ht="15.75" hidden="1" x14ac:dyDescent="0.2">
      <c r="B388" s="51" t="s">
        <v>3</v>
      </c>
      <c r="C388" s="7"/>
    </row>
    <row r="389" spans="2:5" ht="15.75" x14ac:dyDescent="0.2">
      <c r="B389" s="51" t="s">
        <v>29</v>
      </c>
      <c r="C389" s="7">
        <v>434820</v>
      </c>
    </row>
    <row r="390" spans="2:5" ht="15.75" hidden="1" x14ac:dyDescent="0.2">
      <c r="B390" s="51" t="s">
        <v>20</v>
      </c>
      <c r="C390" s="7"/>
    </row>
    <row r="391" spans="2:5" ht="15.75" x14ac:dyDescent="0.2">
      <c r="B391" s="15" t="s">
        <v>114</v>
      </c>
      <c r="C391" s="24">
        <f>SUM(C392:C394)</f>
        <v>115176</v>
      </c>
    </row>
    <row r="392" spans="2:5" ht="15.75" x14ac:dyDescent="0.2">
      <c r="B392" s="51" t="s">
        <v>29</v>
      </c>
      <c r="C392" s="7">
        <v>86616</v>
      </c>
    </row>
    <row r="393" spans="2:5" ht="16.5" thickBot="1" x14ac:dyDescent="0.25">
      <c r="B393" s="51" t="s">
        <v>20</v>
      </c>
      <c r="C393" s="7">
        <v>28560</v>
      </c>
    </row>
    <row r="394" spans="2:5" ht="16.5" hidden="1" thickBot="1" x14ac:dyDescent="0.25">
      <c r="B394" s="72" t="s">
        <v>3</v>
      </c>
      <c r="C394" s="9"/>
    </row>
    <row r="395" spans="2:5" ht="16.5" thickBot="1" x14ac:dyDescent="0.25">
      <c r="B395" s="52" t="s">
        <v>30</v>
      </c>
      <c r="C395" s="2">
        <f>C396+C400</f>
        <v>788118</v>
      </c>
      <c r="E395" s="111"/>
    </row>
    <row r="396" spans="2:5" ht="15.75" x14ac:dyDescent="0.2">
      <c r="B396" s="33" t="s">
        <v>42</v>
      </c>
      <c r="C396" s="10">
        <f>SUM(C397:C399)</f>
        <v>778968</v>
      </c>
    </row>
    <row r="397" spans="2:5" ht="15.75" x14ac:dyDescent="0.2">
      <c r="B397" s="71" t="s">
        <v>2</v>
      </c>
      <c r="C397" s="9">
        <v>321184</v>
      </c>
    </row>
    <row r="398" spans="2:5" ht="15.75" x14ac:dyDescent="0.2">
      <c r="B398" s="71" t="s">
        <v>7</v>
      </c>
      <c r="C398" s="9">
        <v>370890</v>
      </c>
    </row>
    <row r="399" spans="2:5" ht="15.75" x14ac:dyDescent="0.2">
      <c r="B399" s="71" t="s">
        <v>3</v>
      </c>
      <c r="C399" s="7">
        <v>86894</v>
      </c>
    </row>
    <row r="400" spans="2:5" ht="15.75" x14ac:dyDescent="0.2">
      <c r="B400" s="15" t="s">
        <v>113</v>
      </c>
      <c r="C400" s="25">
        <f>C401+C402</f>
        <v>9150</v>
      </c>
    </row>
    <row r="401" spans="2:3" ht="15.75" x14ac:dyDescent="0.2">
      <c r="B401" s="71" t="s">
        <v>7</v>
      </c>
      <c r="C401" s="7">
        <v>8918</v>
      </c>
    </row>
    <row r="402" spans="2:3" ht="16.5" thickBot="1" x14ac:dyDescent="0.25">
      <c r="B402" s="71" t="s">
        <v>3</v>
      </c>
      <c r="C402" s="18">
        <v>232</v>
      </c>
    </row>
    <row r="403" spans="2:3" ht="16.5" thickBot="1" x14ac:dyDescent="0.25">
      <c r="B403" s="52" t="s">
        <v>31</v>
      </c>
      <c r="C403" s="2">
        <f>C404+C407</f>
        <v>277699</v>
      </c>
    </row>
    <row r="404" spans="2:3" ht="15.75" x14ac:dyDescent="0.2">
      <c r="B404" s="59" t="s">
        <v>42</v>
      </c>
      <c r="C404" s="10">
        <f>SUM(C405:C406)</f>
        <v>264891</v>
      </c>
    </row>
    <row r="405" spans="2:3" ht="15.75" x14ac:dyDescent="0.2">
      <c r="B405" s="71" t="s">
        <v>7</v>
      </c>
      <c r="C405" s="9">
        <v>263097</v>
      </c>
    </row>
    <row r="406" spans="2:3" ht="15.75" x14ac:dyDescent="0.2">
      <c r="B406" s="51" t="s">
        <v>3</v>
      </c>
      <c r="C406" s="7">
        <v>1794</v>
      </c>
    </row>
    <row r="407" spans="2:3" ht="15.75" x14ac:dyDescent="0.2">
      <c r="B407" s="15" t="s">
        <v>113</v>
      </c>
      <c r="C407" s="97">
        <f>C408+C409</f>
        <v>12808</v>
      </c>
    </row>
    <row r="408" spans="2:3" ht="16.5" thickBot="1" x14ac:dyDescent="0.25">
      <c r="B408" s="71" t="s">
        <v>7</v>
      </c>
      <c r="C408" s="7">
        <v>12808</v>
      </c>
    </row>
    <row r="409" spans="2:3" ht="16.5" hidden="1" thickBot="1" x14ac:dyDescent="0.25">
      <c r="B409" s="71" t="s">
        <v>3</v>
      </c>
      <c r="C409" s="18"/>
    </row>
    <row r="410" spans="2:3" ht="16.5" thickBot="1" x14ac:dyDescent="0.25">
      <c r="B410" s="52" t="s">
        <v>32</v>
      </c>
      <c r="C410" s="2">
        <f>C411</f>
        <v>61466</v>
      </c>
    </row>
    <row r="411" spans="2:3" ht="16.5" thickBot="1" x14ac:dyDescent="0.25">
      <c r="B411" s="103" t="s">
        <v>51</v>
      </c>
      <c r="C411" s="3">
        <v>61466</v>
      </c>
    </row>
    <row r="412" spans="2:3" ht="16.5" thickBot="1" x14ac:dyDescent="0.25">
      <c r="B412" s="52" t="s">
        <v>33</v>
      </c>
      <c r="C412" s="2">
        <f>C413+C417+C420</f>
        <v>400844</v>
      </c>
    </row>
    <row r="413" spans="2:3" ht="15.75" x14ac:dyDescent="0.2">
      <c r="B413" s="59" t="s">
        <v>42</v>
      </c>
      <c r="C413" s="65">
        <f>SUM(C414:C416)</f>
        <v>387420</v>
      </c>
    </row>
    <row r="414" spans="2:3" ht="15.75" x14ac:dyDescent="0.2">
      <c r="B414" s="71" t="s">
        <v>2</v>
      </c>
      <c r="C414" s="9">
        <v>357744</v>
      </c>
    </row>
    <row r="415" spans="2:3" ht="15.75" x14ac:dyDescent="0.2">
      <c r="B415" s="51" t="s">
        <v>20</v>
      </c>
      <c r="C415" s="7">
        <v>9957</v>
      </c>
    </row>
    <row r="416" spans="2:3" ht="15.75" x14ac:dyDescent="0.2">
      <c r="B416" s="51" t="s">
        <v>3</v>
      </c>
      <c r="C416" s="7">
        <v>19719</v>
      </c>
    </row>
    <row r="417" spans="2:3" ht="15.75" x14ac:dyDescent="0.2">
      <c r="B417" s="15" t="s">
        <v>113</v>
      </c>
      <c r="C417" s="150">
        <f>SUM(C418:C419)</f>
        <v>10410</v>
      </c>
    </row>
    <row r="418" spans="2:3" ht="15.75" x14ac:dyDescent="0.2">
      <c r="B418" s="51" t="s">
        <v>20</v>
      </c>
      <c r="C418" s="7">
        <v>10332</v>
      </c>
    </row>
    <row r="419" spans="2:3" ht="15.75" x14ac:dyDescent="0.2">
      <c r="B419" s="75" t="s">
        <v>3</v>
      </c>
      <c r="C419" s="17">
        <v>78</v>
      </c>
    </row>
    <row r="420" spans="2:3" ht="15.75" x14ac:dyDescent="0.2">
      <c r="B420" s="15" t="s">
        <v>114</v>
      </c>
      <c r="C420" s="24">
        <f>C422+C421</f>
        <v>3014</v>
      </c>
    </row>
    <row r="421" spans="2:3" ht="15.75" hidden="1" x14ac:dyDescent="0.2">
      <c r="B421" s="51" t="s">
        <v>20</v>
      </c>
      <c r="C421" s="97"/>
    </row>
    <row r="422" spans="2:3" ht="16.5" thickBot="1" x14ac:dyDescent="0.25">
      <c r="B422" s="73" t="s">
        <v>3</v>
      </c>
      <c r="C422" s="18">
        <v>3014</v>
      </c>
    </row>
    <row r="423" spans="2:3" ht="16.5" thickBot="1" x14ac:dyDescent="0.25">
      <c r="B423" s="52" t="s">
        <v>34</v>
      </c>
      <c r="C423" s="84">
        <f>SUM(C425:C426)</f>
        <v>25376</v>
      </c>
    </row>
    <row r="424" spans="2:3" ht="15.75" x14ac:dyDescent="0.2">
      <c r="B424" s="59" t="s">
        <v>42</v>
      </c>
      <c r="C424" s="38"/>
    </row>
    <row r="425" spans="2:3" ht="15.75" hidden="1" x14ac:dyDescent="0.2">
      <c r="B425" s="60" t="s">
        <v>29</v>
      </c>
      <c r="C425" s="20"/>
    </row>
    <row r="426" spans="2:3" ht="16.5" thickBot="1" x14ac:dyDescent="0.25">
      <c r="B426" s="68" t="s">
        <v>20</v>
      </c>
      <c r="C426" s="47">
        <v>25376</v>
      </c>
    </row>
    <row r="427" spans="2:3" ht="32.25" thickBot="1" x14ac:dyDescent="0.25">
      <c r="B427" s="52" t="s">
        <v>47</v>
      </c>
      <c r="C427" s="84">
        <f>SUM(C429:C431)</f>
        <v>32581</v>
      </c>
    </row>
    <row r="428" spans="2:3" ht="15.75" x14ac:dyDescent="0.2">
      <c r="B428" s="59" t="s">
        <v>42</v>
      </c>
      <c r="C428" s="38"/>
    </row>
    <row r="429" spans="2:3" ht="15.75" hidden="1" x14ac:dyDescent="0.2">
      <c r="B429" s="60" t="s">
        <v>29</v>
      </c>
      <c r="C429" s="20"/>
    </row>
    <row r="430" spans="2:3" ht="15.75" x14ac:dyDescent="0.2">
      <c r="B430" s="67" t="s">
        <v>20</v>
      </c>
      <c r="C430" s="11">
        <v>32557</v>
      </c>
    </row>
    <row r="431" spans="2:3" ht="16.5" thickBot="1" x14ac:dyDescent="0.25">
      <c r="B431" s="68" t="s">
        <v>3</v>
      </c>
      <c r="C431" s="47">
        <v>24</v>
      </c>
    </row>
    <row r="432" spans="2:3" ht="16.5" thickBot="1" x14ac:dyDescent="0.25">
      <c r="B432" s="52" t="s">
        <v>35</v>
      </c>
      <c r="C432" s="2">
        <f>C433+C436</f>
        <v>97800</v>
      </c>
    </row>
    <row r="433" spans="2:3" ht="15.75" x14ac:dyDescent="0.2">
      <c r="B433" s="59" t="s">
        <v>42</v>
      </c>
      <c r="C433" s="10">
        <f>SUM(C434:C435)</f>
        <v>16901</v>
      </c>
    </row>
    <row r="434" spans="2:3" ht="15.75" x14ac:dyDescent="0.2">
      <c r="B434" s="71" t="s">
        <v>7</v>
      </c>
      <c r="C434" s="9">
        <v>13602</v>
      </c>
    </row>
    <row r="435" spans="2:3" ht="15.75" x14ac:dyDescent="0.2">
      <c r="B435" s="51" t="s">
        <v>3</v>
      </c>
      <c r="C435" s="7">
        <v>3299</v>
      </c>
    </row>
    <row r="436" spans="2:3" ht="16.5" thickBot="1" x14ac:dyDescent="0.25">
      <c r="B436" s="15" t="s">
        <v>115</v>
      </c>
      <c r="C436" s="105">
        <v>80899</v>
      </c>
    </row>
    <row r="437" spans="2:3" ht="16.5" thickBot="1" x14ac:dyDescent="0.25">
      <c r="B437" s="52" t="s">
        <v>36</v>
      </c>
      <c r="C437" s="2">
        <f>C438+C441</f>
        <v>706154</v>
      </c>
    </row>
    <row r="438" spans="2:3" ht="15.75" x14ac:dyDescent="0.2">
      <c r="B438" s="59" t="s">
        <v>42</v>
      </c>
      <c r="C438" s="10">
        <f>SUM(C439:C440)</f>
        <v>700154</v>
      </c>
    </row>
    <row r="439" spans="2:3" ht="15.75" x14ac:dyDescent="0.2">
      <c r="B439" s="60" t="s">
        <v>20</v>
      </c>
      <c r="C439" s="20">
        <v>679670</v>
      </c>
    </row>
    <row r="440" spans="2:3" ht="15.75" x14ac:dyDescent="0.2">
      <c r="B440" s="70" t="s">
        <v>3</v>
      </c>
      <c r="C440" s="114">
        <v>20484</v>
      </c>
    </row>
    <row r="441" spans="2:3" ht="16.5" thickBot="1" x14ac:dyDescent="0.25">
      <c r="B441" s="15" t="s">
        <v>116</v>
      </c>
      <c r="C441" s="106">
        <v>6000</v>
      </c>
    </row>
    <row r="442" spans="2:3" ht="16.5" thickBot="1" x14ac:dyDescent="0.25">
      <c r="B442" s="52" t="s">
        <v>37</v>
      </c>
      <c r="C442" s="2">
        <f>SUM(C444:C446)</f>
        <v>4471598</v>
      </c>
    </row>
    <row r="443" spans="2:3" ht="15.75" x14ac:dyDescent="0.2">
      <c r="B443" s="59" t="s">
        <v>42</v>
      </c>
      <c r="C443" s="10"/>
    </row>
    <row r="444" spans="2:3" ht="15.75" x14ac:dyDescent="0.2">
      <c r="B444" s="67" t="s">
        <v>2</v>
      </c>
      <c r="C444" s="11">
        <v>4260198</v>
      </c>
    </row>
    <row r="445" spans="2:3" ht="15.75" x14ac:dyDescent="0.2">
      <c r="B445" s="67" t="s">
        <v>20</v>
      </c>
      <c r="C445" s="11">
        <v>210817</v>
      </c>
    </row>
    <row r="446" spans="2:3" ht="16.5" thickBot="1" x14ac:dyDescent="0.25">
      <c r="B446" s="68" t="s">
        <v>3</v>
      </c>
      <c r="C446" s="47">
        <v>583</v>
      </c>
    </row>
    <row r="447" spans="2:3" ht="16.5" thickBot="1" x14ac:dyDescent="0.25">
      <c r="B447" s="52" t="s">
        <v>38</v>
      </c>
      <c r="C447" s="2">
        <f>C448+C451+C454</f>
        <v>13678910</v>
      </c>
    </row>
    <row r="448" spans="2:3" ht="15.75" x14ac:dyDescent="0.2">
      <c r="B448" s="59" t="s">
        <v>42</v>
      </c>
      <c r="C448" s="65">
        <f>SUM(C449:C450)</f>
        <v>11248159</v>
      </c>
    </row>
    <row r="449" spans="2:3" ht="15.75" x14ac:dyDescent="0.2">
      <c r="B449" s="67" t="s">
        <v>20</v>
      </c>
      <c r="C449" s="129">
        <v>10811640</v>
      </c>
    </row>
    <row r="450" spans="2:3" ht="15.75" x14ac:dyDescent="0.2">
      <c r="B450" s="67" t="s">
        <v>3</v>
      </c>
      <c r="C450" s="129">
        <v>436519</v>
      </c>
    </row>
    <row r="451" spans="2:3" ht="15.75" x14ac:dyDescent="0.2">
      <c r="B451" s="15" t="s">
        <v>113</v>
      </c>
      <c r="C451" s="94">
        <f>SUM(C452:C453)</f>
        <v>67186</v>
      </c>
    </row>
    <row r="452" spans="2:3" ht="15.75" x14ac:dyDescent="0.2">
      <c r="B452" s="67" t="s">
        <v>20</v>
      </c>
      <c r="C452" s="62">
        <v>2671</v>
      </c>
    </row>
    <row r="453" spans="2:3" ht="15.75" x14ac:dyDescent="0.2">
      <c r="B453" s="69" t="s">
        <v>3</v>
      </c>
      <c r="C453" s="114">
        <v>64515</v>
      </c>
    </row>
    <row r="454" spans="2:3" ht="15.75" x14ac:dyDescent="0.2">
      <c r="B454" s="15" t="s">
        <v>114</v>
      </c>
      <c r="C454" s="94">
        <f>SUM(C455:C456)</f>
        <v>2363565</v>
      </c>
    </row>
    <row r="455" spans="2:3" ht="15.75" x14ac:dyDescent="0.2">
      <c r="B455" s="67" t="s">
        <v>20</v>
      </c>
      <c r="C455" s="11">
        <v>1224191</v>
      </c>
    </row>
    <row r="456" spans="2:3" ht="16.5" thickBot="1" x14ac:dyDescent="0.25">
      <c r="B456" s="69" t="s">
        <v>3</v>
      </c>
      <c r="C456" s="47">
        <v>1139374</v>
      </c>
    </row>
    <row r="457" spans="2:3" ht="32.25" thickBot="1" x14ac:dyDescent="0.25">
      <c r="B457" s="52" t="s">
        <v>39</v>
      </c>
      <c r="C457" s="2">
        <f>C458+C461</f>
        <v>395049</v>
      </c>
    </row>
    <row r="458" spans="2:3" ht="15.75" x14ac:dyDescent="0.2">
      <c r="B458" s="59" t="s">
        <v>42</v>
      </c>
      <c r="C458" s="10">
        <f>SUM(C459:C460)</f>
        <v>395049</v>
      </c>
    </row>
    <row r="459" spans="2:3" ht="15.75" x14ac:dyDescent="0.2">
      <c r="B459" s="67" t="s">
        <v>20</v>
      </c>
      <c r="C459" s="11">
        <v>310582</v>
      </c>
    </row>
    <row r="460" spans="2:3" ht="16.5" thickBot="1" x14ac:dyDescent="0.25">
      <c r="B460" s="67" t="s">
        <v>3</v>
      </c>
      <c r="C460" s="11">
        <v>84467</v>
      </c>
    </row>
    <row r="461" spans="2:3" ht="32.25" hidden="1" thickBot="1" x14ac:dyDescent="0.25">
      <c r="B461" s="140" t="s">
        <v>62</v>
      </c>
      <c r="C461" s="118"/>
    </row>
    <row r="462" spans="2:3" ht="16.5" thickBot="1" x14ac:dyDescent="0.25">
      <c r="B462" s="61" t="s">
        <v>40</v>
      </c>
      <c r="C462" s="2">
        <f>C463+C465+C467</f>
        <v>504700</v>
      </c>
    </row>
    <row r="463" spans="2:3" ht="15.75" x14ac:dyDescent="0.2">
      <c r="B463" s="59" t="s">
        <v>42</v>
      </c>
      <c r="C463" s="65">
        <f>C464</f>
        <v>251342</v>
      </c>
    </row>
    <row r="464" spans="2:3" ht="15.75" x14ac:dyDescent="0.2">
      <c r="B464" s="67" t="s">
        <v>3</v>
      </c>
      <c r="C464" s="11">
        <v>251342</v>
      </c>
    </row>
    <row r="465" spans="2:3" ht="15.75" x14ac:dyDescent="0.2">
      <c r="B465" s="15" t="s">
        <v>113</v>
      </c>
      <c r="C465" s="94">
        <f>C466</f>
        <v>109651</v>
      </c>
    </row>
    <row r="466" spans="2:3" ht="15.75" x14ac:dyDescent="0.2">
      <c r="B466" s="69" t="s">
        <v>3</v>
      </c>
      <c r="C466" s="114">
        <v>109651</v>
      </c>
    </row>
    <row r="467" spans="2:3" ht="15.75" x14ac:dyDescent="0.2">
      <c r="B467" s="15" t="s">
        <v>114</v>
      </c>
      <c r="C467" s="94">
        <f>C468</f>
        <v>143707</v>
      </c>
    </row>
    <row r="468" spans="2:3" ht="16.5" thickBot="1" x14ac:dyDescent="0.25">
      <c r="B468" s="68" t="s">
        <v>3</v>
      </c>
      <c r="C468" s="47">
        <v>143707</v>
      </c>
    </row>
    <row r="469" spans="2:3" ht="16.5" thickBot="1" x14ac:dyDescent="0.25">
      <c r="B469" s="52" t="s">
        <v>41</v>
      </c>
      <c r="C469" s="2">
        <f>C470+C473</f>
        <v>894904</v>
      </c>
    </row>
    <row r="470" spans="2:3" ht="15.75" x14ac:dyDescent="0.2">
      <c r="B470" s="59" t="s">
        <v>42</v>
      </c>
      <c r="C470" s="10">
        <f>SUM(C471:C472)</f>
        <v>889907</v>
      </c>
    </row>
    <row r="471" spans="2:3" ht="15.75" x14ac:dyDescent="0.2">
      <c r="B471" s="51" t="s">
        <v>2</v>
      </c>
      <c r="C471" s="9">
        <v>888906</v>
      </c>
    </row>
    <row r="472" spans="2:3" ht="15.75" x14ac:dyDescent="0.2">
      <c r="B472" s="51" t="s">
        <v>3</v>
      </c>
      <c r="C472" s="7">
        <v>1001</v>
      </c>
    </row>
    <row r="473" spans="2:3" ht="16.5" thickBot="1" x14ac:dyDescent="0.25">
      <c r="B473" s="15" t="s">
        <v>117</v>
      </c>
      <c r="C473" s="118">
        <v>4997</v>
      </c>
    </row>
    <row r="474" spans="2:3" ht="16.5" thickBot="1" x14ac:dyDescent="0.25">
      <c r="B474" s="52" t="s">
        <v>43</v>
      </c>
      <c r="C474" s="2">
        <f>C475+C478</f>
        <v>11415</v>
      </c>
    </row>
    <row r="475" spans="2:3" ht="15.75" x14ac:dyDescent="0.2">
      <c r="B475" s="33" t="s">
        <v>42</v>
      </c>
      <c r="C475" s="10">
        <f>SUM(C476:C477)</f>
        <v>11281</v>
      </c>
    </row>
    <row r="476" spans="2:3" ht="15.75" x14ac:dyDescent="0.2">
      <c r="B476" s="71" t="s">
        <v>20</v>
      </c>
      <c r="C476" s="20">
        <v>10152</v>
      </c>
    </row>
    <row r="477" spans="2:3" ht="15.75" x14ac:dyDescent="0.2">
      <c r="B477" s="51" t="s">
        <v>3</v>
      </c>
      <c r="C477" s="11">
        <v>1129</v>
      </c>
    </row>
    <row r="478" spans="2:3" ht="15.75" x14ac:dyDescent="0.2">
      <c r="B478" s="15" t="s">
        <v>113</v>
      </c>
      <c r="C478" s="94">
        <f>C479</f>
        <v>134</v>
      </c>
    </row>
    <row r="479" spans="2:3" ht="16.5" thickBot="1" x14ac:dyDescent="0.25">
      <c r="B479" s="73" t="s">
        <v>3</v>
      </c>
      <c r="C479" s="47">
        <v>134</v>
      </c>
    </row>
    <row r="480" spans="2:3" ht="16.5" hidden="1" thickBot="1" x14ac:dyDescent="0.25">
      <c r="B480" s="52" t="s">
        <v>58</v>
      </c>
      <c r="C480" s="2">
        <f>C481+C484</f>
        <v>0</v>
      </c>
    </row>
    <row r="481" spans="2:3" ht="15.75" hidden="1" x14ac:dyDescent="0.2">
      <c r="B481" s="33" t="s">
        <v>42</v>
      </c>
      <c r="C481" s="10">
        <f>SUM(C482:C483)</f>
        <v>0</v>
      </c>
    </row>
    <row r="482" spans="2:3" ht="15.75" hidden="1" x14ac:dyDescent="0.2">
      <c r="B482" s="71" t="s">
        <v>20</v>
      </c>
      <c r="C482" s="20"/>
    </row>
    <row r="483" spans="2:3" ht="15.75" hidden="1" x14ac:dyDescent="0.2">
      <c r="B483" s="71" t="s">
        <v>3</v>
      </c>
      <c r="C483" s="11"/>
    </row>
    <row r="484" spans="2:3" ht="31.5" hidden="1" x14ac:dyDescent="0.2">
      <c r="B484" s="15" t="s">
        <v>46</v>
      </c>
      <c r="C484" s="94">
        <f>SUM(C485:C486)</f>
        <v>0</v>
      </c>
    </row>
    <row r="485" spans="2:3" ht="15.75" hidden="1" x14ac:dyDescent="0.2">
      <c r="B485" s="71" t="s">
        <v>20</v>
      </c>
      <c r="C485" s="11"/>
    </row>
    <row r="486" spans="2:3" ht="16.5" hidden="1" thickBot="1" x14ac:dyDescent="0.25">
      <c r="B486" s="71" t="s">
        <v>3</v>
      </c>
      <c r="C486" s="47"/>
    </row>
    <row r="487" spans="2:3" ht="16.5" thickBot="1" x14ac:dyDescent="0.25">
      <c r="B487" s="52" t="s">
        <v>107</v>
      </c>
      <c r="C487" s="2">
        <f>SUM(C489:C490)</f>
        <v>41700</v>
      </c>
    </row>
    <row r="488" spans="2:3" ht="15.75" x14ac:dyDescent="0.2">
      <c r="B488" s="33" t="s">
        <v>42</v>
      </c>
      <c r="C488" s="10"/>
    </row>
    <row r="489" spans="2:3" ht="15.75" x14ac:dyDescent="0.2">
      <c r="B489" s="71" t="s">
        <v>20</v>
      </c>
      <c r="C489" s="20">
        <v>19200</v>
      </c>
    </row>
    <row r="490" spans="2:3" ht="16.5" thickBot="1" x14ac:dyDescent="0.25">
      <c r="B490" s="71" t="s">
        <v>3</v>
      </c>
      <c r="C490" s="12">
        <v>22500</v>
      </c>
    </row>
    <row r="491" spans="2:3" ht="16.5" thickBot="1" x14ac:dyDescent="0.25">
      <c r="B491" s="52" t="s">
        <v>110</v>
      </c>
      <c r="C491" s="64">
        <f>C492+C495</f>
        <v>231099</v>
      </c>
    </row>
    <row r="492" spans="2:3" ht="15.75" x14ac:dyDescent="0.25">
      <c r="B492" s="33" t="s">
        <v>42</v>
      </c>
      <c r="C492" s="115">
        <f>SUM(C493:C494)</f>
        <v>178513</v>
      </c>
    </row>
    <row r="493" spans="2:3" ht="15.75" x14ac:dyDescent="0.2">
      <c r="B493" s="51" t="s">
        <v>2</v>
      </c>
      <c r="C493" s="21">
        <v>160</v>
      </c>
    </row>
    <row r="494" spans="2:3" ht="15.75" x14ac:dyDescent="0.2">
      <c r="B494" s="51" t="s">
        <v>20</v>
      </c>
      <c r="C494" s="21">
        <v>178353</v>
      </c>
    </row>
    <row r="495" spans="2:3" ht="15.75" x14ac:dyDescent="0.25">
      <c r="B495" s="15" t="s">
        <v>114</v>
      </c>
      <c r="C495" s="116">
        <f>SUM(C496:C496)</f>
        <v>52586</v>
      </c>
    </row>
    <row r="496" spans="2:3" ht="16.5" thickBot="1" x14ac:dyDescent="0.25">
      <c r="B496" s="51" t="s">
        <v>20</v>
      </c>
      <c r="C496" s="21">
        <v>52586</v>
      </c>
    </row>
    <row r="497" spans="2:3" ht="16.5" thickBot="1" x14ac:dyDescent="0.3">
      <c r="B497" s="52" t="s">
        <v>48</v>
      </c>
      <c r="C497" s="23">
        <f>SUM(C499:C500)</f>
        <v>69705</v>
      </c>
    </row>
    <row r="498" spans="2:3" ht="15.75" x14ac:dyDescent="0.25">
      <c r="B498" s="33" t="s">
        <v>42</v>
      </c>
      <c r="C498" s="31"/>
    </row>
    <row r="499" spans="2:3" ht="15.75" x14ac:dyDescent="0.2">
      <c r="B499" s="51" t="s">
        <v>20</v>
      </c>
      <c r="C499" s="123">
        <v>35931</v>
      </c>
    </row>
    <row r="500" spans="2:3" ht="16.5" thickBot="1" x14ac:dyDescent="0.25">
      <c r="B500" s="73" t="s">
        <v>3</v>
      </c>
      <c r="C500" s="32">
        <v>33774</v>
      </c>
    </row>
    <row r="501" spans="2:3" ht="16.5" thickBot="1" x14ac:dyDescent="0.3">
      <c r="B501" s="52" t="s">
        <v>80</v>
      </c>
      <c r="C501" s="23">
        <f>C502+C508+C505</f>
        <v>765943</v>
      </c>
    </row>
    <row r="502" spans="2:3" ht="15.75" x14ac:dyDescent="0.25">
      <c r="B502" s="33" t="s">
        <v>42</v>
      </c>
      <c r="C502" s="132">
        <f>SUM(C503:C504)</f>
        <v>760472</v>
      </c>
    </row>
    <row r="503" spans="2:3" ht="15.75" x14ac:dyDescent="0.2">
      <c r="B503" s="71" t="s">
        <v>20</v>
      </c>
      <c r="C503" s="123">
        <v>751588</v>
      </c>
    </row>
    <row r="504" spans="2:3" ht="15.75" x14ac:dyDescent="0.2">
      <c r="B504" s="71" t="s">
        <v>3</v>
      </c>
      <c r="C504" s="123">
        <v>8884</v>
      </c>
    </row>
    <row r="505" spans="2:3" ht="15.75" x14ac:dyDescent="0.25">
      <c r="B505" s="15" t="s">
        <v>113</v>
      </c>
      <c r="C505" s="126">
        <f>SUM(C506:C507)</f>
        <v>5471</v>
      </c>
    </row>
    <row r="506" spans="2:3" ht="15.75" x14ac:dyDescent="0.2">
      <c r="B506" s="71" t="s">
        <v>20</v>
      </c>
      <c r="C506" s="123">
        <v>4115</v>
      </c>
    </row>
    <row r="507" spans="2:3" ht="16.5" thickBot="1" x14ac:dyDescent="0.25">
      <c r="B507" s="71" t="s">
        <v>3</v>
      </c>
      <c r="C507" s="123">
        <v>1356</v>
      </c>
    </row>
    <row r="508" spans="2:3" ht="15.75" hidden="1" x14ac:dyDescent="0.25">
      <c r="B508" s="15" t="s">
        <v>114</v>
      </c>
      <c r="C508" s="126">
        <f>C509+C510</f>
        <v>0</v>
      </c>
    </row>
    <row r="509" spans="2:3" ht="15.75" hidden="1" x14ac:dyDescent="0.2">
      <c r="B509" s="71" t="s">
        <v>20</v>
      </c>
      <c r="C509" s="131"/>
    </row>
    <row r="510" spans="2:3" ht="16.5" hidden="1" thickBot="1" x14ac:dyDescent="0.25">
      <c r="B510" s="71" t="s">
        <v>3</v>
      </c>
      <c r="C510" s="32"/>
    </row>
    <row r="511" spans="2:3" ht="16.5" thickBot="1" x14ac:dyDescent="0.3">
      <c r="B511" s="52" t="s">
        <v>98</v>
      </c>
      <c r="C511" s="26">
        <f>C512+C515+C517</f>
        <v>3220847</v>
      </c>
    </row>
    <row r="512" spans="2:3" ht="15.75" x14ac:dyDescent="0.25">
      <c r="B512" s="33" t="s">
        <v>42</v>
      </c>
      <c r="C512" s="27">
        <f>C513+C514</f>
        <v>143486</v>
      </c>
    </row>
    <row r="513" spans="2:3" ht="15.75" x14ac:dyDescent="0.2">
      <c r="B513" s="51" t="s">
        <v>20</v>
      </c>
      <c r="C513" s="123">
        <v>92442</v>
      </c>
    </row>
    <row r="514" spans="2:3" ht="15.75" x14ac:dyDescent="0.2">
      <c r="B514" s="51" t="s">
        <v>3</v>
      </c>
      <c r="C514" s="123">
        <v>51044</v>
      </c>
    </row>
    <row r="515" spans="2:3" ht="15.75" x14ac:dyDescent="0.25">
      <c r="B515" s="15" t="s">
        <v>113</v>
      </c>
      <c r="C515" s="28">
        <f>C516</f>
        <v>2101526</v>
      </c>
    </row>
    <row r="516" spans="2:3" ht="15.75" x14ac:dyDescent="0.2">
      <c r="B516" s="51" t="s">
        <v>3</v>
      </c>
      <c r="C516" s="21">
        <v>2101526</v>
      </c>
    </row>
    <row r="517" spans="2:3" ht="15.75" x14ac:dyDescent="0.25">
      <c r="B517" s="15" t="s">
        <v>114</v>
      </c>
      <c r="C517" s="28">
        <f>C519</f>
        <v>975835</v>
      </c>
    </row>
    <row r="518" spans="2:3" ht="15.75" hidden="1" x14ac:dyDescent="0.2">
      <c r="B518" s="51" t="s">
        <v>20</v>
      </c>
      <c r="C518" s="21"/>
    </row>
    <row r="519" spans="2:3" ht="16.5" thickBot="1" x14ac:dyDescent="0.25">
      <c r="B519" s="51" t="s">
        <v>3</v>
      </c>
      <c r="C519" s="22">
        <v>975835</v>
      </c>
    </row>
    <row r="520" spans="2:3" ht="16.5" hidden="1" thickBot="1" x14ac:dyDescent="0.3">
      <c r="B520" s="52" t="s">
        <v>49</v>
      </c>
      <c r="C520" s="23">
        <f>C521+C524</f>
        <v>0</v>
      </c>
    </row>
    <row r="521" spans="2:3" ht="15.75" hidden="1" x14ac:dyDescent="0.25">
      <c r="B521" s="33" t="s">
        <v>42</v>
      </c>
      <c r="C521" s="30">
        <f>SUM(C522:C523)</f>
        <v>0</v>
      </c>
    </row>
    <row r="522" spans="2:3" ht="15.75" hidden="1" x14ac:dyDescent="0.2">
      <c r="B522" s="81" t="s">
        <v>20</v>
      </c>
      <c r="C522" s="29"/>
    </row>
    <row r="523" spans="2:3" ht="15.75" hidden="1" x14ac:dyDescent="0.2">
      <c r="B523" s="51" t="s">
        <v>3</v>
      </c>
      <c r="C523" s="21"/>
    </row>
    <row r="524" spans="2:3" ht="31.5" hidden="1" x14ac:dyDescent="0.25">
      <c r="B524" s="15" t="s">
        <v>46</v>
      </c>
      <c r="C524" s="28">
        <f>C525</f>
        <v>0</v>
      </c>
    </row>
    <row r="525" spans="2:3" ht="16.5" hidden="1" thickBot="1" x14ac:dyDescent="0.25">
      <c r="B525" s="73" t="s">
        <v>20</v>
      </c>
      <c r="C525" s="22"/>
    </row>
    <row r="526" spans="2:3" ht="16.5" thickBot="1" x14ac:dyDescent="0.3">
      <c r="B526" s="52" t="s">
        <v>52</v>
      </c>
      <c r="C526" s="23">
        <f>C527+C531</f>
        <v>3522514</v>
      </c>
    </row>
    <row r="527" spans="2:3" ht="15.75" x14ac:dyDescent="0.25">
      <c r="B527" s="33" t="s">
        <v>42</v>
      </c>
      <c r="C527" s="27">
        <f>SUM(C528:C530)</f>
        <v>3510434</v>
      </c>
    </row>
    <row r="528" spans="2:3" ht="15.75" x14ac:dyDescent="0.2">
      <c r="B528" s="51" t="s">
        <v>2</v>
      </c>
      <c r="C528" s="21">
        <v>2474325</v>
      </c>
    </row>
    <row r="529" spans="2:3" ht="15.75" x14ac:dyDescent="0.2">
      <c r="B529" s="51" t="s">
        <v>20</v>
      </c>
      <c r="C529" s="21">
        <v>830515</v>
      </c>
    </row>
    <row r="530" spans="2:3" ht="15.75" x14ac:dyDescent="0.2">
      <c r="B530" s="51" t="s">
        <v>3</v>
      </c>
      <c r="C530" s="21">
        <v>205594</v>
      </c>
    </row>
    <row r="531" spans="2:3" ht="15.75" x14ac:dyDescent="0.25">
      <c r="B531" s="15" t="s">
        <v>113</v>
      </c>
      <c r="C531" s="28">
        <f>C532</f>
        <v>12080</v>
      </c>
    </row>
    <row r="532" spans="2:3" ht="16.5" thickBot="1" x14ac:dyDescent="0.25">
      <c r="B532" s="73" t="s">
        <v>20</v>
      </c>
      <c r="C532" s="22">
        <v>12080</v>
      </c>
    </row>
    <row r="533" spans="2:3" ht="16.5" thickBot="1" x14ac:dyDescent="0.3">
      <c r="B533" s="52" t="s">
        <v>99</v>
      </c>
      <c r="C533" s="23">
        <f>SUM(C535:C537)</f>
        <v>608379</v>
      </c>
    </row>
    <row r="534" spans="2:3" ht="15.75" x14ac:dyDescent="0.25">
      <c r="B534" s="33" t="s">
        <v>42</v>
      </c>
      <c r="C534" s="30"/>
    </row>
    <row r="535" spans="2:3" ht="15.75" x14ac:dyDescent="0.2">
      <c r="B535" s="51" t="s">
        <v>2</v>
      </c>
      <c r="C535" s="21">
        <v>572648</v>
      </c>
    </row>
    <row r="536" spans="2:3" ht="15.75" x14ac:dyDescent="0.2">
      <c r="B536" s="51" t="s">
        <v>20</v>
      </c>
      <c r="C536" s="21">
        <v>27821</v>
      </c>
    </row>
    <row r="537" spans="2:3" ht="16.5" thickBot="1" x14ac:dyDescent="0.25">
      <c r="B537" s="73" t="s">
        <v>3</v>
      </c>
      <c r="C537" s="22">
        <v>7910</v>
      </c>
    </row>
    <row r="538" spans="2:3" ht="16.5" thickBot="1" x14ac:dyDescent="0.3">
      <c r="B538" s="52" t="s">
        <v>83</v>
      </c>
      <c r="C538" s="23">
        <f>C539+C542</f>
        <v>889929</v>
      </c>
    </row>
    <row r="539" spans="2:3" ht="15.75" x14ac:dyDescent="0.25">
      <c r="B539" s="33" t="s">
        <v>42</v>
      </c>
      <c r="C539" s="133">
        <f>SUM(C540:C541)</f>
        <v>882934</v>
      </c>
    </row>
    <row r="540" spans="2:3" ht="15.75" x14ac:dyDescent="0.2">
      <c r="B540" s="81" t="s">
        <v>20</v>
      </c>
      <c r="C540" s="21">
        <v>777632</v>
      </c>
    </row>
    <row r="541" spans="2:3" ht="15.75" x14ac:dyDescent="0.2">
      <c r="B541" s="51" t="s">
        <v>3</v>
      </c>
      <c r="C541" s="21">
        <v>105302</v>
      </c>
    </row>
    <row r="542" spans="2:3" ht="15.75" x14ac:dyDescent="0.25">
      <c r="B542" s="15" t="s">
        <v>113</v>
      </c>
      <c r="C542" s="28">
        <f>C543+C544</f>
        <v>6995</v>
      </c>
    </row>
    <row r="543" spans="2:3" ht="15.75" x14ac:dyDescent="0.2">
      <c r="B543" s="67" t="s">
        <v>20</v>
      </c>
      <c r="C543" s="21">
        <v>534</v>
      </c>
    </row>
    <row r="544" spans="2:3" ht="16.5" thickBot="1" x14ac:dyDescent="0.25">
      <c r="B544" s="68" t="s">
        <v>3</v>
      </c>
      <c r="C544" s="22">
        <v>6461</v>
      </c>
    </row>
    <row r="545" spans="2:3" ht="16.5" thickBot="1" x14ac:dyDescent="0.25">
      <c r="B545" s="61" t="s">
        <v>53</v>
      </c>
      <c r="C545" s="2">
        <f>C546+C549</f>
        <v>158651</v>
      </c>
    </row>
    <row r="546" spans="2:3" ht="15.75" x14ac:dyDescent="0.2">
      <c r="B546" s="59" t="s">
        <v>42</v>
      </c>
      <c r="C546" s="10">
        <f>C547+C548</f>
        <v>156381</v>
      </c>
    </row>
    <row r="547" spans="2:3" ht="15.75" x14ac:dyDescent="0.2">
      <c r="B547" s="60" t="s">
        <v>20</v>
      </c>
      <c r="C547" s="9">
        <v>145327</v>
      </c>
    </row>
    <row r="548" spans="2:3" ht="15.75" x14ac:dyDescent="0.2">
      <c r="B548" s="67" t="s">
        <v>3</v>
      </c>
      <c r="C548" s="7">
        <v>11054</v>
      </c>
    </row>
    <row r="549" spans="2:3" ht="15.75" x14ac:dyDescent="0.2">
      <c r="B549" s="15" t="s">
        <v>114</v>
      </c>
      <c r="C549" s="24">
        <f>C550</f>
        <v>2270</v>
      </c>
    </row>
    <row r="550" spans="2:3" ht="16.5" thickBot="1" x14ac:dyDescent="0.25">
      <c r="B550" s="68" t="s">
        <v>3</v>
      </c>
      <c r="C550" s="18">
        <v>2270</v>
      </c>
    </row>
    <row r="551" spans="2:3" ht="16.5" thickBot="1" x14ac:dyDescent="0.25">
      <c r="B551" s="52" t="s">
        <v>54</v>
      </c>
      <c r="C551" s="2">
        <f>C552+C555</f>
        <v>1467782</v>
      </c>
    </row>
    <row r="552" spans="2:3" ht="15.75" x14ac:dyDescent="0.2">
      <c r="B552" s="59" t="s">
        <v>42</v>
      </c>
      <c r="C552" s="10">
        <f>C553+C554</f>
        <v>1467782</v>
      </c>
    </row>
    <row r="553" spans="2:3" ht="15.75" x14ac:dyDescent="0.2">
      <c r="B553" s="51" t="s">
        <v>2</v>
      </c>
      <c r="C553" s="21">
        <v>1442602</v>
      </c>
    </row>
    <row r="554" spans="2:3" ht="16.5" thickBot="1" x14ac:dyDescent="0.25">
      <c r="B554" s="51" t="s">
        <v>20</v>
      </c>
      <c r="C554" s="21">
        <v>25180</v>
      </c>
    </row>
    <row r="555" spans="2:3" ht="15.75" hidden="1" x14ac:dyDescent="0.25">
      <c r="B555" s="15" t="s">
        <v>113</v>
      </c>
      <c r="C555" s="28">
        <f>C557+C556</f>
        <v>0</v>
      </c>
    </row>
    <row r="556" spans="2:3" ht="15.75" hidden="1" x14ac:dyDescent="0.2">
      <c r="B556" s="51" t="s">
        <v>2</v>
      </c>
      <c r="C556" s="152"/>
    </row>
    <row r="557" spans="2:3" ht="16.5" hidden="1" thickBot="1" x14ac:dyDescent="0.25">
      <c r="B557" s="68" t="s">
        <v>20</v>
      </c>
      <c r="C557" s="22"/>
    </row>
    <row r="558" spans="2:3" ht="16.5" thickBot="1" x14ac:dyDescent="0.25">
      <c r="B558" s="52" t="s">
        <v>55</v>
      </c>
      <c r="C558" s="2">
        <f>SUM(C560:C561)</f>
        <v>13340</v>
      </c>
    </row>
    <row r="559" spans="2:3" ht="15.75" x14ac:dyDescent="0.2">
      <c r="B559" s="59" t="s">
        <v>42</v>
      </c>
      <c r="C559" s="10"/>
    </row>
    <row r="560" spans="2:3" ht="15.75" x14ac:dyDescent="0.2">
      <c r="B560" s="71" t="s">
        <v>20</v>
      </c>
      <c r="C560" s="107">
        <v>420</v>
      </c>
    </row>
    <row r="561" spans="2:3" ht="16.5" thickBot="1" x14ac:dyDescent="0.25">
      <c r="B561" s="73" t="s">
        <v>3</v>
      </c>
      <c r="C561" s="32">
        <v>12920</v>
      </c>
    </row>
    <row r="562" spans="2:3" ht="16.5" thickBot="1" x14ac:dyDescent="0.25">
      <c r="B562" s="52" t="s">
        <v>56</v>
      </c>
      <c r="C562" s="2">
        <f>C563+C567</f>
        <v>570470</v>
      </c>
    </row>
    <row r="563" spans="2:3" ht="15.75" x14ac:dyDescent="0.2">
      <c r="B563" s="59" t="s">
        <v>42</v>
      </c>
      <c r="C563" s="10">
        <f>SUM(C564:C566)</f>
        <v>567165</v>
      </c>
    </row>
    <row r="564" spans="2:3" ht="15.75" x14ac:dyDescent="0.2">
      <c r="B564" s="51" t="s">
        <v>2</v>
      </c>
      <c r="C564" s="7">
        <v>236061</v>
      </c>
    </row>
    <row r="565" spans="2:3" ht="15.75" x14ac:dyDescent="0.2">
      <c r="B565" s="51" t="s">
        <v>20</v>
      </c>
      <c r="C565" s="7">
        <v>325981</v>
      </c>
    </row>
    <row r="566" spans="2:3" ht="15.75" x14ac:dyDescent="0.2">
      <c r="B566" s="51" t="s">
        <v>3</v>
      </c>
      <c r="C566" s="7">
        <v>5123</v>
      </c>
    </row>
    <row r="567" spans="2:3" ht="15.75" x14ac:dyDescent="0.2">
      <c r="B567" s="15" t="s">
        <v>113</v>
      </c>
      <c r="C567" s="24">
        <f>C568</f>
        <v>3305</v>
      </c>
    </row>
    <row r="568" spans="2:3" ht="16.5" thickBot="1" x14ac:dyDescent="0.25">
      <c r="B568" s="68" t="s">
        <v>3</v>
      </c>
      <c r="C568" s="18">
        <v>3305</v>
      </c>
    </row>
    <row r="569" spans="2:3" ht="16.5" thickBot="1" x14ac:dyDescent="0.25">
      <c r="B569" s="58" t="s">
        <v>100</v>
      </c>
      <c r="C569" s="2">
        <f>C570+C574+C577</f>
        <v>437962</v>
      </c>
    </row>
    <row r="570" spans="2:3" ht="15.75" x14ac:dyDescent="0.2">
      <c r="B570" s="59" t="s">
        <v>42</v>
      </c>
      <c r="C570" s="65">
        <f>SUM(C571:C573)</f>
        <v>395476</v>
      </c>
    </row>
    <row r="571" spans="2:3" ht="15.75" x14ac:dyDescent="0.2">
      <c r="B571" s="79" t="s">
        <v>2</v>
      </c>
      <c r="C571" s="9">
        <v>30646</v>
      </c>
    </row>
    <row r="572" spans="2:3" ht="15.75" x14ac:dyDescent="0.2">
      <c r="B572" s="51" t="s">
        <v>20</v>
      </c>
      <c r="C572" s="7">
        <v>358721</v>
      </c>
    </row>
    <row r="573" spans="2:3" ht="15.75" x14ac:dyDescent="0.2">
      <c r="B573" s="51" t="s">
        <v>3</v>
      </c>
      <c r="C573" s="7">
        <v>6109</v>
      </c>
    </row>
    <row r="574" spans="2:3" ht="15.75" x14ac:dyDescent="0.2">
      <c r="B574" s="15" t="s">
        <v>113</v>
      </c>
      <c r="C574" s="24">
        <f>SUM(C575:C576)</f>
        <v>14522</v>
      </c>
    </row>
    <row r="575" spans="2:3" ht="15.75" x14ac:dyDescent="0.2">
      <c r="B575" s="71" t="s">
        <v>20</v>
      </c>
      <c r="C575" s="7">
        <v>371</v>
      </c>
    </row>
    <row r="576" spans="2:3" ht="15.75" x14ac:dyDescent="0.2">
      <c r="B576" s="51" t="s">
        <v>3</v>
      </c>
      <c r="C576" s="7">
        <v>14151</v>
      </c>
    </row>
    <row r="577" spans="2:3" ht="15.75" x14ac:dyDescent="0.2">
      <c r="B577" s="15" t="s">
        <v>114</v>
      </c>
      <c r="C577" s="24">
        <f>C578+C579</f>
        <v>27964</v>
      </c>
    </row>
    <row r="578" spans="2:3" ht="15.75" x14ac:dyDescent="0.2">
      <c r="B578" s="67" t="s">
        <v>20</v>
      </c>
      <c r="C578" s="7">
        <v>25660</v>
      </c>
    </row>
    <row r="579" spans="2:3" ht="16.5" thickBot="1" x14ac:dyDescent="0.25">
      <c r="B579" s="68" t="s">
        <v>3</v>
      </c>
      <c r="C579" s="18">
        <v>2304</v>
      </c>
    </row>
    <row r="580" spans="2:3" ht="15.75" hidden="1" x14ac:dyDescent="0.2">
      <c r="B580" s="168" t="s">
        <v>66</v>
      </c>
      <c r="C580" s="157">
        <f>C581+C583</f>
        <v>0</v>
      </c>
    </row>
    <row r="581" spans="2:3" ht="15.75" hidden="1" x14ac:dyDescent="0.2">
      <c r="B581" s="15" t="s">
        <v>42</v>
      </c>
      <c r="C581" s="24">
        <f>C582</f>
        <v>0</v>
      </c>
    </row>
    <row r="582" spans="2:3" ht="15.75" hidden="1" x14ac:dyDescent="0.2">
      <c r="B582" s="67" t="s">
        <v>3</v>
      </c>
      <c r="C582" s="7"/>
    </row>
    <row r="583" spans="2:3" ht="31.5" hidden="1" x14ac:dyDescent="0.2">
      <c r="B583" s="15" t="s">
        <v>46</v>
      </c>
      <c r="C583" s="24">
        <f>C584</f>
        <v>0</v>
      </c>
    </row>
    <row r="584" spans="2:3" ht="15.75" hidden="1" x14ac:dyDescent="0.2">
      <c r="B584" s="51" t="s">
        <v>3</v>
      </c>
      <c r="C584" s="7"/>
    </row>
    <row r="585" spans="2:3" ht="15.75" hidden="1" x14ac:dyDescent="0.2">
      <c r="B585" s="143" t="s">
        <v>67</v>
      </c>
      <c r="C585" s="144">
        <f>SUM(C587:C589)</f>
        <v>0</v>
      </c>
    </row>
    <row r="586" spans="2:3" ht="15.75" hidden="1" x14ac:dyDescent="0.2">
      <c r="B586" s="15" t="s">
        <v>42</v>
      </c>
      <c r="C586" s="24"/>
    </row>
    <row r="587" spans="2:3" ht="15.75" hidden="1" x14ac:dyDescent="0.2">
      <c r="B587" s="51" t="s">
        <v>2</v>
      </c>
      <c r="C587" s="7"/>
    </row>
    <row r="588" spans="2:3" ht="15.75" hidden="1" x14ac:dyDescent="0.2">
      <c r="B588" s="51" t="s">
        <v>20</v>
      </c>
      <c r="C588" s="7"/>
    </row>
    <row r="589" spans="2:3" ht="15.75" hidden="1" x14ac:dyDescent="0.2">
      <c r="B589" s="51" t="s">
        <v>3</v>
      </c>
      <c r="C589" s="7"/>
    </row>
    <row r="590" spans="2:3" ht="15.75" hidden="1" x14ac:dyDescent="0.2">
      <c r="B590" s="15" t="s">
        <v>95</v>
      </c>
      <c r="C590" s="24">
        <f>C591</f>
        <v>0</v>
      </c>
    </row>
    <row r="591" spans="2:3" ht="16.5" hidden="1" thickBot="1" x14ac:dyDescent="0.25">
      <c r="B591" s="71" t="s">
        <v>20</v>
      </c>
      <c r="C591" s="18"/>
    </row>
    <row r="592" spans="2:3" ht="16.5" thickBot="1" x14ac:dyDescent="0.25">
      <c r="B592" s="52" t="s">
        <v>71</v>
      </c>
      <c r="C592" s="5">
        <f>C593+C597+C601</f>
        <v>328496</v>
      </c>
    </row>
    <row r="593" spans="2:3" ht="15.75" x14ac:dyDescent="0.2">
      <c r="B593" s="33" t="s">
        <v>42</v>
      </c>
      <c r="C593" s="34">
        <f>SUM(C594:C596)</f>
        <v>31812</v>
      </c>
    </row>
    <row r="594" spans="2:3" ht="15.75" hidden="1" x14ac:dyDescent="0.2">
      <c r="B594" s="51" t="s">
        <v>2</v>
      </c>
      <c r="C594" s="19"/>
    </row>
    <row r="595" spans="2:3" ht="15.75" x14ac:dyDescent="0.2">
      <c r="B595" s="51" t="s">
        <v>20</v>
      </c>
      <c r="C595" s="19">
        <v>7370</v>
      </c>
    </row>
    <row r="596" spans="2:3" ht="15.75" x14ac:dyDescent="0.2">
      <c r="B596" s="51" t="s">
        <v>3</v>
      </c>
      <c r="C596" s="19">
        <v>24442</v>
      </c>
    </row>
    <row r="597" spans="2:3" ht="15.75" x14ac:dyDescent="0.2">
      <c r="B597" s="15" t="s">
        <v>113</v>
      </c>
      <c r="C597" s="13">
        <f>SUM(C598:C600)</f>
        <v>208526</v>
      </c>
    </row>
    <row r="598" spans="2:3" ht="15.75" hidden="1" x14ac:dyDescent="0.2">
      <c r="B598" s="51" t="s">
        <v>2</v>
      </c>
      <c r="C598" s="19"/>
    </row>
    <row r="599" spans="2:3" ht="15.75" x14ac:dyDescent="0.2">
      <c r="B599" s="51" t="s">
        <v>20</v>
      </c>
      <c r="C599" s="128">
        <v>1307</v>
      </c>
    </row>
    <row r="600" spans="2:3" ht="15.75" x14ac:dyDescent="0.2">
      <c r="B600" s="51" t="s">
        <v>3</v>
      </c>
      <c r="C600" s="7">
        <v>207219</v>
      </c>
    </row>
    <row r="601" spans="2:3" ht="15.75" x14ac:dyDescent="0.2">
      <c r="B601" s="15" t="s">
        <v>114</v>
      </c>
      <c r="C601" s="24">
        <f>SUM(C602:C603)</f>
        <v>88158</v>
      </c>
    </row>
    <row r="602" spans="2:3" ht="15.75" x14ac:dyDescent="0.2">
      <c r="B602" s="51" t="s">
        <v>20</v>
      </c>
      <c r="C602" s="7">
        <v>36883</v>
      </c>
    </row>
    <row r="603" spans="2:3" ht="16.5" thickBot="1" x14ac:dyDescent="0.25">
      <c r="B603" s="73" t="s">
        <v>3</v>
      </c>
      <c r="C603" s="18">
        <v>51275</v>
      </c>
    </row>
    <row r="604" spans="2:3" ht="16.5" thickBot="1" x14ac:dyDescent="0.25">
      <c r="B604" s="63" t="s">
        <v>68</v>
      </c>
      <c r="C604" s="122">
        <f>C606+C607</f>
        <v>227700</v>
      </c>
    </row>
    <row r="605" spans="2:3" ht="15.75" x14ac:dyDescent="0.2">
      <c r="B605" s="59" t="s">
        <v>42</v>
      </c>
      <c r="C605" s="10"/>
    </row>
    <row r="606" spans="2:3" ht="15.75" x14ac:dyDescent="0.2">
      <c r="B606" s="51" t="s">
        <v>20</v>
      </c>
      <c r="C606" s="7">
        <v>108180</v>
      </c>
    </row>
    <row r="607" spans="2:3" ht="16.5" thickBot="1" x14ac:dyDescent="0.25">
      <c r="B607" s="73" t="s">
        <v>3</v>
      </c>
      <c r="C607" s="18">
        <v>119520</v>
      </c>
    </row>
    <row r="608" spans="2:3" ht="16.5" thickBot="1" x14ac:dyDescent="0.25">
      <c r="B608" s="52" t="s">
        <v>69</v>
      </c>
      <c r="C608" s="2">
        <f>SUM(C610:C611)</f>
        <v>15800</v>
      </c>
    </row>
    <row r="609" spans="2:3" ht="15.75" x14ac:dyDescent="0.2">
      <c r="B609" s="59" t="s">
        <v>42</v>
      </c>
      <c r="C609" s="10"/>
    </row>
    <row r="610" spans="2:3" ht="15.75" x14ac:dyDescent="0.2">
      <c r="B610" s="71" t="s">
        <v>20</v>
      </c>
      <c r="C610" s="107">
        <v>9000</v>
      </c>
    </row>
    <row r="611" spans="2:3" ht="16.5" thickBot="1" x14ac:dyDescent="0.25">
      <c r="B611" s="73" t="s">
        <v>3</v>
      </c>
      <c r="C611" s="32">
        <v>6800</v>
      </c>
    </row>
    <row r="612" spans="2:3" ht="16.5" hidden="1" thickBot="1" x14ac:dyDescent="0.3">
      <c r="B612" s="52" t="s">
        <v>70</v>
      </c>
      <c r="C612" s="23">
        <f>SUM(C614:C615)</f>
        <v>0</v>
      </c>
    </row>
    <row r="613" spans="2:3" ht="15.75" hidden="1" x14ac:dyDescent="0.2">
      <c r="B613" s="33" t="s">
        <v>42</v>
      </c>
      <c r="C613" s="107"/>
    </row>
    <row r="614" spans="2:3" ht="15.75" hidden="1" x14ac:dyDescent="0.2">
      <c r="B614" s="71" t="s">
        <v>20</v>
      </c>
      <c r="C614" s="123"/>
    </row>
    <row r="615" spans="2:3" ht="16.5" hidden="1" thickBot="1" x14ac:dyDescent="0.25">
      <c r="B615" s="73" t="s">
        <v>3</v>
      </c>
      <c r="C615" s="32"/>
    </row>
    <row r="616" spans="2:3" ht="16.5" hidden="1" thickBot="1" x14ac:dyDescent="0.3">
      <c r="B616" s="63" t="s">
        <v>87</v>
      </c>
      <c r="C616" s="125">
        <f>C618</f>
        <v>0</v>
      </c>
    </row>
    <row r="617" spans="2:3" ht="15.75" hidden="1" x14ac:dyDescent="0.25">
      <c r="B617" s="33" t="s">
        <v>42</v>
      </c>
      <c r="C617" s="30"/>
    </row>
    <row r="618" spans="2:3" ht="16.5" hidden="1" thickBot="1" x14ac:dyDescent="0.25">
      <c r="B618" s="75" t="s">
        <v>20</v>
      </c>
      <c r="C618" s="131"/>
    </row>
    <row r="619" spans="2:3" ht="16.5" thickBot="1" x14ac:dyDescent="0.3">
      <c r="B619" s="52" t="s">
        <v>72</v>
      </c>
      <c r="C619" s="23">
        <f>C620+C623+C625</f>
        <v>51313</v>
      </c>
    </row>
    <row r="620" spans="2:3" ht="15.75" x14ac:dyDescent="0.25">
      <c r="B620" s="59" t="s">
        <v>42</v>
      </c>
      <c r="C620" s="30">
        <f>SUM(C621:C622)</f>
        <v>44659</v>
      </c>
    </row>
    <row r="621" spans="2:3" ht="15.75" x14ac:dyDescent="0.2">
      <c r="B621" s="71" t="s">
        <v>20</v>
      </c>
      <c r="C621" s="123">
        <v>32044</v>
      </c>
    </row>
    <row r="622" spans="2:3" ht="15.75" x14ac:dyDescent="0.2">
      <c r="B622" s="75" t="s">
        <v>3</v>
      </c>
      <c r="C622" s="131">
        <v>12615</v>
      </c>
    </row>
    <row r="623" spans="2:3" ht="15.75" x14ac:dyDescent="0.25">
      <c r="B623" s="15" t="s">
        <v>113</v>
      </c>
      <c r="C623" s="126">
        <f>C624</f>
        <v>5245</v>
      </c>
    </row>
    <row r="624" spans="2:3" ht="15.75" x14ac:dyDescent="0.2">
      <c r="B624" s="51" t="s">
        <v>3</v>
      </c>
      <c r="C624" s="123">
        <v>5245</v>
      </c>
    </row>
    <row r="625" spans="2:3" ht="15.75" x14ac:dyDescent="0.25">
      <c r="B625" s="15" t="s">
        <v>114</v>
      </c>
      <c r="C625" s="126">
        <f>C626</f>
        <v>1409</v>
      </c>
    </row>
    <row r="626" spans="2:3" ht="16.5" thickBot="1" x14ac:dyDescent="0.25">
      <c r="B626" s="73" t="s">
        <v>3</v>
      </c>
      <c r="C626" s="32">
        <v>1409</v>
      </c>
    </row>
    <row r="627" spans="2:3" ht="16.5" hidden="1" thickBot="1" x14ac:dyDescent="0.3">
      <c r="B627" s="52" t="s">
        <v>102</v>
      </c>
      <c r="C627" s="23">
        <f>C628+C631+C633</f>
        <v>0</v>
      </c>
    </row>
    <row r="628" spans="2:3" ht="15.75" hidden="1" x14ac:dyDescent="0.25">
      <c r="B628" s="33" t="s">
        <v>42</v>
      </c>
      <c r="C628" s="30">
        <f>SUM(C629:C630)</f>
        <v>0</v>
      </c>
    </row>
    <row r="629" spans="2:3" ht="15.75" hidden="1" x14ac:dyDescent="0.2">
      <c r="B629" s="51" t="s">
        <v>20</v>
      </c>
      <c r="C629" s="107"/>
    </row>
    <row r="630" spans="2:3" ht="15.75" hidden="1" x14ac:dyDescent="0.2">
      <c r="B630" s="51" t="s">
        <v>3</v>
      </c>
      <c r="C630" s="123"/>
    </row>
    <row r="631" spans="2:3" ht="15.75" hidden="1" x14ac:dyDescent="0.25">
      <c r="B631" s="15" t="s">
        <v>94</v>
      </c>
      <c r="C631" s="126">
        <f>C632</f>
        <v>0</v>
      </c>
    </row>
    <row r="632" spans="2:3" ht="15.75" hidden="1" x14ac:dyDescent="0.2">
      <c r="B632" s="75" t="s">
        <v>3</v>
      </c>
      <c r="C632" s="131"/>
    </row>
    <row r="633" spans="2:3" ht="15.75" hidden="1" x14ac:dyDescent="0.25">
      <c r="B633" s="15" t="s">
        <v>95</v>
      </c>
      <c r="C633" s="126">
        <f>C634+C635</f>
        <v>0</v>
      </c>
    </row>
    <row r="634" spans="2:3" ht="15.75" hidden="1" x14ac:dyDescent="0.2">
      <c r="B634" s="51" t="s">
        <v>20</v>
      </c>
      <c r="C634" s="123"/>
    </row>
    <row r="635" spans="2:3" ht="16.5" hidden="1" thickBot="1" x14ac:dyDescent="0.25">
      <c r="B635" s="73" t="s">
        <v>3</v>
      </c>
      <c r="C635" s="32"/>
    </row>
    <row r="636" spans="2:3" ht="16.5" thickBot="1" x14ac:dyDescent="0.3">
      <c r="B636" s="52" t="s">
        <v>76</v>
      </c>
      <c r="C636" s="23">
        <f>C637+C641+C644</f>
        <v>1580614</v>
      </c>
    </row>
    <row r="637" spans="2:3" ht="15.75" x14ac:dyDescent="0.25">
      <c r="B637" s="33" t="s">
        <v>42</v>
      </c>
      <c r="C637" s="30">
        <f>SUM(C638:C640)</f>
        <v>1183654</v>
      </c>
    </row>
    <row r="638" spans="2:3" ht="15.75" x14ac:dyDescent="0.2">
      <c r="B638" s="51" t="s">
        <v>29</v>
      </c>
      <c r="C638" s="123">
        <v>853099</v>
      </c>
    </row>
    <row r="639" spans="2:3" ht="15.75" x14ac:dyDescent="0.2">
      <c r="B639" s="51" t="s">
        <v>20</v>
      </c>
      <c r="C639" s="123">
        <v>246083</v>
      </c>
    </row>
    <row r="640" spans="2:3" ht="15.75" x14ac:dyDescent="0.2">
      <c r="B640" s="51" t="s">
        <v>3</v>
      </c>
      <c r="C640" s="123">
        <v>84472</v>
      </c>
    </row>
    <row r="641" spans="2:3" ht="15.75" x14ac:dyDescent="0.25">
      <c r="B641" s="15" t="s">
        <v>113</v>
      </c>
      <c r="C641" s="126">
        <f>SUM(C642:C643)</f>
        <v>12226</v>
      </c>
    </row>
    <row r="642" spans="2:3" ht="15.75" x14ac:dyDescent="0.2">
      <c r="B642" s="51" t="s">
        <v>29</v>
      </c>
      <c r="C642" s="123">
        <v>8680</v>
      </c>
    </row>
    <row r="643" spans="2:3" ht="15.75" x14ac:dyDescent="0.2">
      <c r="B643" s="75" t="s">
        <v>3</v>
      </c>
      <c r="C643" s="131">
        <v>3546</v>
      </c>
    </row>
    <row r="644" spans="2:3" ht="15.75" x14ac:dyDescent="0.25">
      <c r="B644" s="15" t="s">
        <v>114</v>
      </c>
      <c r="C644" s="126">
        <f>SUM(C645:C646)</f>
        <v>384734</v>
      </c>
    </row>
    <row r="645" spans="2:3" ht="15.75" x14ac:dyDescent="0.2">
      <c r="B645" s="71" t="s">
        <v>20</v>
      </c>
      <c r="C645" s="123">
        <v>300</v>
      </c>
    </row>
    <row r="646" spans="2:3" ht="16.5" thickBot="1" x14ac:dyDescent="0.25">
      <c r="B646" s="73" t="s">
        <v>3</v>
      </c>
      <c r="C646" s="32">
        <v>384434</v>
      </c>
    </row>
    <row r="647" spans="2:3" ht="16.5" thickBot="1" x14ac:dyDescent="0.3">
      <c r="B647" s="52" t="s">
        <v>92</v>
      </c>
      <c r="C647" s="23">
        <f>+C648+C650</f>
        <v>553235</v>
      </c>
    </row>
    <row r="648" spans="2:3" ht="15.75" x14ac:dyDescent="0.25">
      <c r="B648" s="33" t="s">
        <v>42</v>
      </c>
      <c r="C648" s="30">
        <f>C649</f>
        <v>19087</v>
      </c>
    </row>
    <row r="649" spans="2:3" ht="15.75" x14ac:dyDescent="0.2">
      <c r="B649" s="51" t="s">
        <v>3</v>
      </c>
      <c r="C649" s="123">
        <v>19087</v>
      </c>
    </row>
    <row r="650" spans="2:3" ht="15.75" x14ac:dyDescent="0.25">
      <c r="B650" s="15" t="s">
        <v>114</v>
      </c>
      <c r="C650" s="126">
        <f>C651</f>
        <v>534148</v>
      </c>
    </row>
    <row r="651" spans="2:3" ht="16.5" thickBot="1" x14ac:dyDescent="0.25">
      <c r="B651" s="73" t="s">
        <v>3</v>
      </c>
      <c r="C651" s="32">
        <v>534148</v>
      </c>
    </row>
    <row r="652" spans="2:3" ht="16.5" thickBot="1" x14ac:dyDescent="0.3">
      <c r="B652" s="52" t="s">
        <v>109</v>
      </c>
      <c r="C652" s="23">
        <f>C653</f>
        <v>43568372</v>
      </c>
    </row>
    <row r="653" spans="2:3" ht="16.5" thickBot="1" x14ac:dyDescent="0.25">
      <c r="B653" s="158"/>
      <c r="C653" s="159">
        <v>43568372</v>
      </c>
    </row>
    <row r="654" spans="2:3" ht="16.5" thickBot="1" x14ac:dyDescent="0.25">
      <c r="B654" s="58" t="s">
        <v>61</v>
      </c>
      <c r="C654" s="2">
        <f>2392423+6270504+961277+27597087</f>
        <v>37221291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Company>Энергосбыт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Фирсов М.С.</dc:creator>
  <cp:lastModifiedBy>Свинухов Константин</cp:lastModifiedBy>
  <cp:lastPrinted>2015-11-09T10:28:51Z</cp:lastPrinted>
  <dcterms:created xsi:type="dcterms:W3CDTF">2007-01-10T10:16:36Z</dcterms:created>
  <dcterms:modified xsi:type="dcterms:W3CDTF">2015-11-09T10:29:24Z</dcterms:modified>
</cp:coreProperties>
</file>